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xl/drawings/drawing4.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hidePivotFieldList="1" defaultThemeVersion="124226"/>
  <mc:AlternateContent xmlns:mc="http://schemas.openxmlformats.org/markup-compatibility/2006">
    <mc:Choice Requires="x15">
      <x15ac:absPath xmlns:x15ac="http://schemas.microsoft.com/office/spreadsheetml/2010/11/ac" url="C:\Users\yclavijo\Downloads\"/>
    </mc:Choice>
  </mc:AlternateContent>
  <xr:revisionPtr revIDLastSave="0" documentId="13_ncr:1_{BE5344C0-15AD-4C20-A7EB-096B1DA43A5A}" xr6:coauthVersionLast="47" xr6:coauthVersionMax="47" xr10:uidLastSave="{00000000-0000-0000-0000-000000000000}"/>
  <bookViews>
    <workbookView xWindow="-108" yWindow="-108" windowWidth="23256" windowHeight="12576" xr2:uid="{00000000-000D-0000-FFFF-FFFF00000000}"/>
  </bookViews>
  <sheets>
    <sheet name="Plan de Acción " sheetId="3" r:id="rId1"/>
    <sheet name="Instructivo" sheetId="8" r:id="rId2"/>
    <sheet name="Mapa Estratégico" sheetId="5" r:id="rId3"/>
    <sheet name="Control de Cambios" sheetId="10" state="hidden" r:id="rId4"/>
    <sheet name="Listas" sheetId="7" state="hidden" r:id="rId5"/>
    <sheet name="Info CIGD" sheetId="9" state="hidden" r:id="rId6"/>
  </sheets>
  <definedNames>
    <definedName name="_xlnm._FilterDatabase" localSheetId="5" hidden="1">'Info CIGD'!$B$12:$X$12</definedName>
    <definedName name="_xlnm._FilterDatabase" localSheetId="0" hidden="1">'Plan de Acción '!$B$11:$X$138</definedName>
    <definedName name="_xlnm.Print_Area" localSheetId="2">'Mapa Estratégico'!$A$1:$P$27</definedName>
    <definedName name="_xlnm.Print_Area" localSheetId="0">'Plan de Acción '!$B$1:$S$13</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iterate="1" concurrentManualCount="4"/>
  <pivotCaches>
    <pivotCache cacheId="0" r:id="rId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77" i="3" l="1"/>
  <c r="X76" i="3"/>
  <c r="X74" i="3"/>
  <c r="X73" i="3"/>
  <c r="X40" i="3" l="1"/>
  <c r="X130" i="3" l="1"/>
  <c r="X35" i="3" l="1"/>
  <c r="X34" i="3"/>
  <c r="X33" i="3"/>
  <c r="X32" i="3"/>
  <c r="X31" i="3"/>
  <c r="X30" i="3"/>
  <c r="X29" i="3"/>
  <c r="X28" i="3"/>
  <c r="X27" i="3"/>
  <c r="X136" i="3" l="1"/>
  <c r="X137" i="3"/>
  <c r="X135" i="3"/>
  <c r="X39" i="3"/>
  <c r="X38" i="3"/>
  <c r="X125" i="3" l="1"/>
  <c r="X124" i="3"/>
  <c r="X123" i="3"/>
  <c r="X122" i="3"/>
  <c r="X121" i="3"/>
  <c r="X120" i="3"/>
  <c r="X119" i="3"/>
  <c r="X118" i="3"/>
  <c r="X117" i="3"/>
  <c r="X116" i="3"/>
  <c r="U115" i="3"/>
  <c r="V115" i="3" s="1"/>
  <c r="W115" i="3" s="1"/>
  <c r="X115" i="3" s="1"/>
  <c r="X83" i="3" l="1"/>
  <c r="X82" i="3"/>
  <c r="X81" i="3"/>
  <c r="X80" i="3"/>
  <c r="X79" i="3"/>
  <c r="X87" i="3" l="1"/>
  <c r="X86" i="3"/>
  <c r="X85" i="3"/>
  <c r="X84" i="3"/>
  <c r="X128" i="3" l="1"/>
  <c r="X129" i="3"/>
  <c r="X127" i="3"/>
  <c r="X51" i="3"/>
  <c r="X22" i="3"/>
  <c r="X109" i="3"/>
  <c r="X110" i="3"/>
  <c r="X111" i="3"/>
  <c r="X112" i="3"/>
  <c r="X113" i="3"/>
  <c r="X114" i="3"/>
  <c r="X108" i="3"/>
  <c r="X47" i="3"/>
  <c r="X65" i="3"/>
  <c r="X52" i="3"/>
  <c r="X107" i="3"/>
  <c r="X78" i="3"/>
  <c r="X106" i="3"/>
  <c r="X67" i="3" l="1"/>
  <c r="X66" i="3"/>
  <c r="X64" i="3"/>
  <c r="X63" i="3"/>
  <c r="X62" i="3"/>
  <c r="X61" i="3"/>
  <c r="X60" i="3"/>
  <c r="X59" i="3"/>
  <c r="X58" i="3"/>
  <c r="X57" i="3"/>
  <c r="X56" i="3"/>
  <c r="X55" i="3"/>
  <c r="X54" i="3"/>
  <c r="U53" i="3"/>
  <c r="T53" i="3"/>
  <c r="X50" i="3"/>
  <c r="X49" i="3"/>
  <c r="X48" i="3"/>
  <c r="X24" i="3"/>
  <c r="X23" i="3"/>
  <c r="X20" i="3"/>
  <c r="X19" i="3"/>
  <c r="X18" i="3"/>
  <c r="X17" i="3"/>
  <c r="X16" i="3"/>
  <c r="X15" i="3"/>
  <c r="X14" i="3"/>
  <c r="X13" i="3"/>
  <c r="X53"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Dado que este es un indicador estratégico la formula e deja como se registró inicialmente en la matriz estratégica </t>
      </text>
    </comment>
    <comment ref="G72" authorId="3" shapeId="0" xr:uid="{B8554A7B-1870-4256-8D15-3DBEC4378B0D}">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alinear la acción con el producto e indicador, considerando que en la acción se menciona un informe y el producto es un documento técnico
Respuesta:
    Yanny, ya hable con Jenny de la DEEF, y ya realice el ajuste; ellos están de acuerdo.</t>
      </text>
    </comment>
    <comment ref="K73" authorId="4" shapeId="0" xr:uid="{AB8EA0DA-2B18-4250-8735-61EF0D5EC8EB}">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acción estratégica y el producto no guarda relación, es decir, si el producto es MGMP, entonces la acción debería ser, construir, elaborar, diseñar el MGMP</t>
      </text>
    </comment>
    <comment ref="K120" authorId="8" shapeId="0" xr:uid="{59DC6AA2-D92B-44B6-8AFD-B23B5B46AA9E}">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Respuesta:
    Es bueno ponerle apellido a las variables de la formula, ej: actividades ejecutadas en el periodo del MGMP /planeadas para la vigencia MGMP</t>
      </text>
    </comment>
    <comment ref="G121" authorId="9" shapeId="0" xr:uid="{8F03AE65-359C-4867-BE9D-A6B52FC40EFC}">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actividad no es clara, definir que se pretende hacer? A que hace referencia la palabra pertinencia? Se pretende revisar y ajustar un procedimiento?</t>
      </text>
    </comment>
    <comment ref="I121" authorId="10" shapeId="0" xr:uid="{BCE93117-E4D2-464D-BCD0-698B01B2986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1" authorId="11" shapeId="0" xr:uid="{AE2930A4-8C13-4849-B009-AD553398DDA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2" authorId="12" shapeId="0" xr:uid="{1F5F8C06-054E-4AA8-AC1B-9F1890197FF0}">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 no se considera una acción estratégica, a menos que sea la articulación de los procesos y procedimientos de la DDP al macroproceso</t>
      </text>
    </comment>
    <comment ref="I122" authorId="13" shapeId="0" xr:uid="{5A782B28-3C72-4B6A-BEB0-B5CE56EE1D52}">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2" authorId="14" shapeId="0" xr:uid="{9784CA31-ABF3-4A73-80C8-19BE8F37526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3" authorId="15" shapeId="0" xr:uid="{B1D4CF9B-941D-471B-AC01-5B4DCE2D92D0}">
      <text>
        <t>[Comentario encadenado]
Su versión de Excel le permite leer este comentario encadenado; sin embargo, las ediciones que se apliquen se quitarán si el archivo se abre en una versión más reciente de Excel. Más información: https://go.microsoft.com/fwlink/?linkid=870924
Comentario:
    Por favor aclarar el propósito de la acción estratégica, ¿lo que se quiere evaluar las causas o razones por las que no se aprueban todos los traslados?</t>
      </text>
    </comment>
    <comment ref="I123" authorId="16" shapeId="0" xr:uid="{8879439C-CE8B-489A-B0C4-ECFFD0F28729}">
      <text>
        <t>[Comentario encadenado]
Su versión de Excel le permite leer este comentario encadenado; sin embargo, las ediciones que se apliquen se quitarán si el archivo se abre en una versión más reciente de Excel. Más información: https://go.microsoft.com/fwlink/?linkid=870924
Comentario:
    Ponerle apellido al producto</t>
      </text>
    </comment>
    <comment ref="K123" authorId="17" shapeId="0" xr:uid="{8FB3EB9C-F012-445B-9EEF-7313865094B1}">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t>
      </text>
    </comment>
    <comment ref="K124" authorId="18" shapeId="0" xr:uid="{408A7193-F286-4EED-8E2A-A9A50BC965F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t>
      </text>
    </comment>
    <comment ref="G141" authorId="19" shapeId="0" xr:uid="{30EE6A68-01D5-497A-8EC1-CAFA0537111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detallar más la acción, con el fin  de que sea claro a que solicitudes se refiere</t>
      </text>
    </comment>
    <comment ref="H141" authorId="20" shapeId="0" xr:uid="{3AD5D22B-FB0C-449B-9990-27010657744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especificar a que tiempo se refiere, por ejemplo: Certificaciones entregadas en menos tiempo al establecido por ley</t>
      </text>
    </comment>
    <comment ref="J141" authorId="21" shapeId="0" xr:uid="{6014A76C-12AB-4068-B326-0C8BBA57C195}">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nombre del indicador no guarda relación con el producto, la meta,  ni la formula del indicador</t>
      </text>
    </comment>
    <comment ref="L141" authorId="22" shapeId="0" xr:uid="{A17C3A23-913B-42D2-A56A-75C29AB91286}">
      <text>
        <t>[Comentario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con los lineamientos establecidos para 2024, la periodicidad mínima es trimestral. Por favor ajustar también el indicador</t>
      </text>
    </comment>
    <comment ref="T141" authorId="23" shapeId="0" xr:uid="{21F7AF76-5DC5-41AF-BAB6-3F225D2FD5D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trimesral </t>
      </text>
    </comment>
    <comment ref="X142" authorId="24" shapeId="0" xr:uid="{2F4AF16C-A36B-48AE-BA13-4138D16E37AD}">
      <text>
        <t>[Comentario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de los indicadores</t>
      </text>
    </comment>
    <comment ref="G144" authorId="25" shapeId="0" xr:uid="{F2FEB898-1993-47C0-88B4-85868D847F4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incluir una acción más estratégica, las acciones propuestas son más operativas que estratégicas</t>
      </text>
    </comment>
  </commentList>
</comments>
</file>

<file path=xl/sharedStrings.xml><?xml version="1.0" encoding="utf-8"?>
<sst xmlns="http://schemas.openxmlformats.org/spreadsheetml/2006/main" count="4964" uniqueCount="1337">
  <si>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</si>
  <si>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</si>
  <si>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</si>
  <si>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</si>
  <si>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</si>
  <si>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</si>
  <si>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</si>
  <si>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</si>
  <si>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</si>
  <si>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</si>
  <si>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</si>
  <si>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</si>
  <si>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</si>
  <si>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</si>
  <si>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</si>
  <si>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</si>
  <si>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</si>
  <si>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</si>
  <si>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</si>
  <si>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</si>
  <si>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</si>
  <si>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</si>
  <si>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</si>
  <si>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</si>
  <si>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</si>
  <si>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</si>
  <si>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</si>
  <si>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</si>
  <si>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</si>
  <si>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</si>
  <si>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</si>
  <si>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</si>
  <si>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</si>
  <si>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</si>
  <si>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</si>
  <si>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</si>
  <si>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</si>
  <si>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</si>
  <si>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</si>
  <si>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Socialización 20%)</t>
  </si>
  <si>
    <t>100% plan estratégico 2024 - 2028 formulado</t>
  </si>
  <si>
    <t>Plan Estratégico 2024 - 2028 formulado</t>
  </si>
  <si>
    <t>% de avance en la formulación de planeación estratégica</t>
  </si>
  <si>
    <t>Trimestral</t>
  </si>
  <si>
    <t>Rolando Garnica Arias</t>
  </si>
  <si>
    <t>CPR-01</t>
  </si>
  <si>
    <t>Oficina Asesora de Planeación</t>
  </si>
  <si>
    <t>No</t>
  </si>
  <si>
    <t>Inversión</t>
  </si>
  <si>
    <t>P5-Diseñar procesos transversales centrados en los clientes y usuarios de los servicios.</t>
  </si>
  <si>
    <t>ISO 9001:2015 Numeral 9</t>
  </si>
  <si>
    <t>Seguimiento y evaluación del desempeño institucional</t>
  </si>
  <si>
    <t>No Aplica</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</si>
  <si>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</si>
  <si>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</si>
  <si>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</si>
  <si>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</si>
  <si>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</si>
  <si>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Gestión</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</si>
  <si>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</si>
  <si>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</si>
  <si>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</si>
  <si>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</si>
  <si>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</si>
  <si>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</si>
  <si>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</si>
  <si>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</si>
  <si>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</si>
  <si>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</si>
  <si>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</si>
  <si>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</si>
  <si>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</si>
  <si>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</si>
  <si>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</si>
  <si>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</si>
  <si>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</si>
  <si>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</si>
  <si>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Transparencia, acceso a la información pública y lucha contra la corrupción</t>
  </si>
  <si>
    <t>Programa de transparencia y Ética Pública</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</si>
  <si>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</si>
  <si>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</si>
  <si>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</si>
  <si>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</si>
  <si>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</si>
  <si>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</si>
  <si>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</si>
  <si>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</si>
  <si>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</si>
  <si>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</si>
  <si>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</si>
  <si>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</si>
  <si>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</si>
  <si>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</si>
  <si>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</si>
  <si>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</si>
  <si>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</si>
  <si>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institucional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</si>
  <si>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</si>
  <si>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</si>
  <si>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</si>
  <si>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</si>
  <si>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t xml:space="preserve">Vigencia 2024: </t>
    </r>
    <r>
      <rPr>
        <sz val="12"/>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</si>
  <si>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</si>
  <si>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</si>
  <si>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</si>
  <si>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</si>
  <si>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</si>
  <si>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</si>
  <si>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</si>
  <si>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Semestral</t>
  </si>
  <si>
    <t>Diego Felipe Bernal - Contratista Subdirección de Cobro Tributario</t>
  </si>
  <si>
    <t>Juan Carlos Zamudio Rozo - Subdirector de Cobro Tributario</t>
  </si>
  <si>
    <t>CPR-110</t>
  </si>
  <si>
    <t>Dirección Distrital de Cobro</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</si>
  <si>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</si>
  <si>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</si>
  <si>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</si>
  <si>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</si>
  <si>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$1.338.095 millones de pesos recaudados</t>
  </si>
  <si>
    <t>Cartera tributaria recaudada durante la vigencia</t>
  </si>
  <si>
    <t>Total del recaudo tributario obtenido en el periodo</t>
  </si>
  <si>
    <t>Recaudar la cartera producto del cobro coactivo de obligaciones no tributarias.</t>
  </si>
  <si>
    <t xml:space="preserve">Recaudo del cobro de obligaciones no tributarias </t>
  </si>
  <si>
    <t xml:space="preserve">
$12.500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</si>
  <si>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</si>
  <si>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</si>
  <si>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</si>
  <si>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</si>
  <si>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</si>
  <si>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</si>
  <si>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</si>
  <si>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</si>
  <si>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</si>
  <si>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</si>
  <si>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Cantidad de ferias de servicio realizadas durante el período</t>
  </si>
  <si>
    <t>Juan Sebastián Cepeda Salamanca - Profesional Especializado y/o servidor designado por la Oficina de Gestión del Servicio y Notificaciones</t>
  </si>
  <si>
    <t>Natalia Jiménez Meléndez  - Jefe Oficina de Gestión del Servicio y Notificaciones</t>
  </si>
  <si>
    <t>GF1-Mejorar la progresividad en las cargas tributarias.</t>
  </si>
  <si>
    <t>Plan de desarrollo Distrital 2020-2024
Acuerdo 761 de 2021</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</si>
  <si>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</si>
  <si>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</si>
  <si>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</si>
  <si>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Anual</t>
  </si>
  <si>
    <t>Pedro Alejandro Vega Sierra - Contratista Oficina de Depuración de Cartera</t>
  </si>
  <si>
    <t>Aura Angélica Salazar Rojas - Jefe Oficina de Depuración de Cartera</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</si>
  <si>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</si>
  <si>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</si>
  <si>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</si>
  <si>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</si>
  <si>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</si>
  <si>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</si>
  <si>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</si>
  <si>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Culminar la caracterización de los procesos de acuerdo con la optimización del modelo de macroprocesos y sus respectivos documentos asociados</t>
  </si>
  <si>
    <t>Plan de actualización documental en línea con los macroprocesos ejecutado</t>
  </si>
  <si>
    <t>100% del plan de actualización documental ejecutado</t>
  </si>
  <si>
    <t>Avance en la ejecución del plan de actualización documental</t>
  </si>
  <si>
    <t>Actividades realizadas en el trimestre/ Total actividades programadas en el plan</t>
  </si>
  <si>
    <t>Luisa Maria de la Esperanza Domínguez / Profesional Universitario</t>
  </si>
  <si>
    <t>CPR 123, CPR 131</t>
  </si>
  <si>
    <t>Oficina de Análisis y Control de Riesgo</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</si>
  <si>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</si>
  <si>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</si>
  <si>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</si>
  <si>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</si>
  <si>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</si>
  <si>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</si>
  <si>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</si>
  <si>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</si>
  <si>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CPR-76</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</si>
  <si>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</si>
  <si>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</si>
  <si>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</si>
  <si>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</si>
  <si>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</si>
  <si>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</si>
  <si>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</si>
  <si>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</si>
  <si>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</si>
  <si>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</si>
  <si>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</si>
  <si>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</si>
  <si>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</si>
  <si>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</si>
  <si>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</si>
  <si>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</si>
  <si>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</si>
  <si>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</si>
  <si>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</si>
  <si>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</si>
  <si>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</si>
  <si>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</si>
  <si>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identificados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</si>
  <si>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</si>
  <si>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</si>
  <si>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</si>
  <si>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</si>
  <si>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</si>
  <si>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</si>
  <si>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</si>
  <si>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</si>
  <si>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</si>
  <si>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2"/>
        <color theme="1"/>
        <rFont val="Calibri"/>
        <family val="2"/>
        <scheme val="minor"/>
      </rPr>
      <t xml:space="preserve">Vigencia 2024: </t>
    </r>
    <r>
      <rPr>
        <sz val="12"/>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</si>
  <si>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</si>
  <si>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</si>
  <si>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</si>
  <si>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P1-Expandir y mejorar la comunicación con el ciudadano.</t>
  </si>
  <si>
    <t>N/A</t>
  </si>
  <si>
    <t>Mejorar la comunicación con el ciudadano de tal forma que le permita tener un contenido claro y útil</t>
  </si>
  <si>
    <t>Vigencia 2024:  Aumentar el porcentaje de contribuyentes  que están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</si>
  <si>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</si>
  <si>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Índice de Claridad y Utilidad de las comunicaciones SDH para Contribuyentes</t>
  </si>
  <si>
    <t>(Calificación promedio de claridad de los contenidos)*0,5 +(Calificación promedio de utilidad de los contenidos)*0.5</t>
  </si>
  <si>
    <t>Juan Guillermo Acosta Rada - Profesional Especializado</t>
  </si>
  <si>
    <t>CPR 126</t>
  </si>
  <si>
    <t>Oficina Asesora de Comunicaciones</t>
  </si>
  <si>
    <t xml:space="preserve"> n/a </t>
  </si>
  <si>
    <t>Lineamientos y directrices Alcaldía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</si>
  <si>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</si>
  <si>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</si>
  <si>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</si>
  <si>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Comunicaciones anual en el trimestre /Publicaciones programadas en el plan de Comunicaciones anual en el trimestre)*100</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</si>
  <si>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</si>
  <si>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</si>
  <si>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</si>
  <si>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</si>
  <si>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</si>
  <si>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</si>
  <si>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CPR-105
CPR-124</t>
  </si>
  <si>
    <t>Dirección de Impuestos de Bogotá</t>
  </si>
  <si>
    <t>n/a</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</si>
  <si>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</si>
  <si>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</si>
  <si>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</si>
  <si>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Ejercer el  control coherente, consistente y oportuno en función de la focalización y segmentación de contribuyentes.</t>
  </si>
  <si>
    <t xml:space="preserve">Recaudo por Gestión DIB </t>
  </si>
  <si>
    <t>$ 430.000 millones de pesos</t>
  </si>
  <si>
    <t>Recaudo por Gestión DIB</t>
  </si>
  <si>
    <t>Valor del recaudo por gestión obtenido</t>
  </si>
  <si>
    <t>$4.324.640.000
(Valor total del proyecto)</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</si>
  <si>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</si>
  <si>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</si>
  <si>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</si>
  <si>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</si>
  <si>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</si>
  <si>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</si>
  <si>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</si>
  <si>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</si>
  <si>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</si>
  <si>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</si>
  <si>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</si>
  <si>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</si>
  <si>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</si>
  <si>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</si>
  <si>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</si>
  <si>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</si>
  <si>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</si>
  <si>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</si>
  <si>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</si>
  <si>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</si>
  <si>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</si>
  <si>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</si>
  <si>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Aleida Fonseca Marín</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</si>
  <si>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</si>
  <si>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</si>
  <si>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</si>
  <si>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</si>
  <si>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</si>
  <si>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</si>
  <si>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</si>
  <si>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en materia disciplinaria realizadas </t>
  </si>
  <si>
    <t>Olga Lucía Rico Valencia -
Profesional Especializado</t>
  </si>
  <si>
    <t>CPR-127</t>
  </si>
  <si>
    <t>Oficina de Control Disciplinario Interno</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</si>
  <si>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</si>
  <si>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</si>
  <si>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</si>
  <si>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</si>
  <si>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</si>
  <si>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</si>
  <si>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 Calidad del Gasto/Avance programado  documento calidad del gasto
*De acuerdo a cronograma</t>
  </si>
  <si>
    <t>Jenny Zúñiga- Profesional DEEF</t>
  </si>
  <si>
    <t>Juliana Rodrigez - Subdirectora Analisis Fiscal</t>
  </si>
  <si>
    <t>CPR-101</t>
  </si>
  <si>
    <t>Dirección de Estadísticas y Estudios Fiscales</t>
  </si>
  <si>
    <t>Elaborar un documento de diagnóstico de la situación macroeconómica y fiscal que sirva de insumo para la formulación del Plan Distrital de Desarrollo</t>
  </si>
  <si>
    <t>Documento Tecnico Situación Macroeconómica y Fiscal</t>
  </si>
  <si>
    <t>Documento técnico Situación Macroeconómica y Fiscal</t>
  </si>
  <si>
    <t>Avance documento técnico Situación Macroeconómica y Fiscal/Avance programado documento Situación Macroeconómica y Fiscal
*De acuerdo a cronograma</t>
  </si>
  <si>
    <t>Oscar Enrique Guzman Silva-Director Estadisticas y Estudios Fiscales</t>
  </si>
  <si>
    <t>Ley 819 de 2003</t>
  </si>
  <si>
    <t>Elaborar el documento Marco Fiscal de Mediano Plazo.</t>
  </si>
  <si>
    <t>Documento Marco Fiscal de Mediano Plazo</t>
  </si>
  <si>
    <t>1 Documento</t>
  </si>
  <si>
    <t>Documento técnico Marco Fiscal de Mediano Plazo</t>
  </si>
  <si>
    <t>Avance documento técnico Marco Fiscal de Mediano Plazo/Avance programado documento Marco Fiscal de Mediano Plazo
*De acuerdo a cronograma</t>
  </si>
  <si>
    <t>P4-Avanzar en el uso, acceso y análisis de los datos.</t>
  </si>
  <si>
    <t>Decreto distrital 548 de 2016</t>
  </si>
  <si>
    <t>Actualizar la página web del Observatorio Fiscal del Distrito - FiscalData Bogotá (OFD)</t>
  </si>
  <si>
    <t>OFD operando y actualizado en la pagina web</t>
  </si>
  <si>
    <t>6 actualizaciónes de contenido OFD</t>
  </si>
  <si>
    <t>Cantidad de actualizaciónes de contenido OFD</t>
  </si>
  <si>
    <t xml:space="preserve">Cantidad de actualizaciónes de contenido OFD </t>
  </si>
  <si>
    <t>Daniel Felipe Rojas - Asesor DEEF</t>
  </si>
  <si>
    <t xml:space="preserve"> No Aplica </t>
  </si>
  <si>
    <t>Rocio Delgado</t>
  </si>
  <si>
    <t>Gina Paola Reyes</t>
  </si>
  <si>
    <t>CPR 106, CPR 107, CPR 109</t>
  </si>
  <si>
    <t>Dirección Distrital de Tesorería</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</si>
  <si>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</si>
  <si>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</si>
  <si>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</si>
  <si>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</si>
  <si>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</si>
  <si>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 automatización del recaudo no tributario/Total de actividades programadas automatización del recaudo no tributario)*100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</si>
  <si>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</si>
  <si>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</si>
  <si>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</si>
  <si>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</si>
  <si>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</si>
  <si>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</si>
  <si>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</si>
  <si>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</si>
  <si>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</si>
  <si>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</si>
  <si>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</si>
  <si>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</si>
  <si>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</si>
  <si>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</si>
  <si>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</si>
  <si>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(Número de actividades ejecutadas automatización proceso admon liquidez/Total de actividades programadas automatización proceso admon liquidez)*100</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</si>
  <si>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</si>
  <si>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</si>
  <si>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</si>
  <si>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</si>
  <si>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</si>
  <si>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</si>
  <si>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</si>
  <si>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(Número de actividades ejecutadas definición matriz de roles/Total de actividades programadas definición matriz de roles)*100</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</si>
  <si>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</si>
  <si>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</si>
  <si>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</si>
  <si>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</si>
  <si>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</si>
  <si>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</si>
  <si>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</si>
  <si>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</si>
  <si>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</si>
  <si>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</si>
  <si>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</si>
  <si>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</si>
  <si>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</si>
  <si>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</si>
  <si>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</si>
  <si>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(Número de actividades ejecutadas mejora consulta retención y pagos/Total de actividades programadas mejora consulta retención y pagos)*100</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</si>
  <si>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</si>
  <si>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</si>
  <si>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</si>
  <si>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 información tesoral.</t>
  </si>
  <si>
    <t>(Número de actividades ejecutadas cronograma de capacitación información tesoral/Total de actividades programadas cronograma de capacitación información tesoral)*100</t>
  </si>
  <si>
    <t>CPR 106, CPR 107, CPR 109, CPR 128, CPR 129</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</si>
  <si>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</si>
  <si>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</si>
  <si>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</si>
  <si>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</si>
  <si>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</si>
  <si>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</si>
  <si>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(Número de actividades ejecutadas  implementación CUD en Esta.Públicos/Total de actividades programadas implementación CUD en Esta.Públicos)*100</t>
  </si>
  <si>
    <t>Luz Amparo Quintero</t>
  </si>
  <si>
    <t>Unificar en un solo documento los lineamientos tesorales a entidades</t>
  </si>
  <si>
    <t>Manual Operativo Tesoral</t>
  </si>
  <si>
    <t>Manual operativo tesoral elaborado</t>
  </si>
  <si>
    <t>Avance en la elaboración del manual Operativo tesoral</t>
  </si>
  <si>
    <t>(Número de actividades ejecutadas manual Operativo tesoral/Total de actividades programadas manual Operativo tesoral)*100</t>
  </si>
  <si>
    <t>Diego Alejandro Hernandez</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</si>
  <si>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</si>
  <si>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</si>
  <si>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</si>
  <si>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</si>
  <si>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</si>
  <si>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</si>
  <si>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</si>
  <si>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</si>
  <si>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</si>
  <si>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</si>
  <si>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</si>
  <si>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</si>
  <si>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</si>
  <si>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(Número de actividades ejecutadas modelo de bancos recaudadores/Total de actividades programadas modelo de bancos recaudadores)*100</t>
  </si>
  <si>
    <t>Monica Beltran</t>
  </si>
  <si>
    <t>David Arana</t>
  </si>
  <si>
    <t>CPR-129</t>
  </si>
  <si>
    <t>Irma Yohana Quintero Porras</t>
  </si>
  <si>
    <t>CPR 111, CPR 119</t>
  </si>
  <si>
    <t>Dirección Distrital de Contabilidad</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</si>
  <si>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</si>
  <si>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</si>
  <si>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</si>
  <si>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</si>
  <si>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</si>
  <si>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</si>
  <si>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</si>
  <si>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</si>
  <si>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</si>
  <si>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</si>
  <si>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</si>
  <si>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</si>
  <si>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</si>
  <si>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</si>
  <si>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</si>
  <si>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</si>
  <si>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</si>
  <si>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</si>
  <si>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</si>
  <si>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</si>
  <si>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</si>
  <si>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</si>
  <si>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</si>
  <si>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xml:space="preserve">Cantidad de capacitaciones realizadas en el semestre </t>
  </si>
  <si>
    <t>Profesional designado</t>
  </si>
  <si>
    <t>Subdirector Jurídico de Hacienda</t>
  </si>
  <si>
    <t>CPR-113</t>
  </si>
  <si>
    <t>Dirección Jurídica</t>
  </si>
  <si>
    <t>Revisar el Libro  "Aspectos Jurídicos de las Finanzas Territoriales" Publicado en la pagina Web, de acuerdo con los cambios que el PDL y el Acuerdo y el Decreto de Presupuesto para la vigencia puedan incluir</t>
  </si>
  <si>
    <t xml:space="preserve">Acta de la revisión del libro "Aspectos Jurídicos de las Finanzas Territoriales". </t>
  </si>
  <si>
    <t xml:space="preserve">Dos (2) revisiones del Libro  "Aspectos Jurídicos de las Finanzas Territoriales" durante la vigencia. </t>
  </si>
  <si>
    <t>Revisar  Libro  "Aspectos Jurídicos de las Finanzas Territoriales"</t>
  </si>
  <si>
    <t>Cantidad de revisiones de actualización realizadas durante el semestre</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</si>
  <si>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</si>
  <si>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</si>
  <si>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</si>
  <si>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</si>
  <si>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</si>
  <si>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</si>
  <si>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</si>
  <si>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</si>
  <si>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</si>
  <si>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</si>
  <si>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</si>
  <si>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Socializaciónes producto de las mesas técnicas jurídicas de análisis de casos.</t>
  </si>
  <si>
    <t xml:space="preserve">Socialización de los lineamientos y recomendaciones, producto de la mesa técnica </t>
  </si>
  <si>
    <t xml:space="preserve">Cantidad de Socializaciónes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</si>
  <si>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</si>
  <si>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</si>
  <si>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</si>
  <si>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</si>
  <si>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</si>
  <si>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</si>
  <si>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</si>
  <si>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Cantidad de capacitaciones realizadas en el período</t>
  </si>
  <si>
    <t>Subdirector de Asuntos Contractuales</t>
  </si>
  <si>
    <t>CPR 115</t>
  </si>
  <si>
    <t>P2-Consolidar un modelo de evaluación de servicio al ciudadano.</t>
  </si>
  <si>
    <t>MIPG</t>
  </si>
  <si>
    <t xml:space="preserve">Realizar seguimiento a los canales a partir de los lineamientos definidos dentro del modelo de servicio de la SDH y Presentar a nivel directivo resultado de los seguimientos a la operación de esos canales </t>
  </si>
  <si>
    <t>Socializaciones de resultados del seguimiento a la operación de los canales a nivel directivo para toma de decisiones</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</si>
  <si>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</si>
  <si>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</si>
  <si>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</si>
  <si>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</si>
  <si>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Patricia Ochoa - Jefe de Oficina</t>
  </si>
  <si>
    <t>CPR-125</t>
  </si>
  <si>
    <t>Oficina de Atención al Ciudadano</t>
  </si>
  <si>
    <t>Realizar seguimiento al cumplimiento de los lineamientos impartidos en el manual del modelo de servicio y para la atención al ciudadano en la SHD</t>
  </si>
  <si>
    <t>Informes de seguimiento</t>
  </si>
  <si>
    <t>Cuatro informes al año</t>
  </si>
  <si>
    <t>Informes de seguimiento a lineamientos del Modelo</t>
  </si>
  <si>
    <t>Nuemero de informes generados y socializados</t>
  </si>
  <si>
    <t xml:space="preserve">Victor Mauel Hernandez </t>
  </si>
  <si>
    <t>P01</t>
  </si>
  <si>
    <t>Participación ciudadana en la gestión pública</t>
  </si>
  <si>
    <t>Hacer monitoreo a las acciones incluidas el programa de transparencia y etica publica (componente de mejora para la atención al ciudadano, participación ciudadana y en la estrategia de participación)</t>
  </si>
  <si>
    <t>Reportes de monitoreo a plan de acción</t>
  </si>
  <si>
    <t>Dos informes al año</t>
  </si>
  <si>
    <t xml:space="preserve">Reporte  de monitoreo a planes </t>
  </si>
  <si>
    <t>Numero de reportes generados y socializados</t>
  </si>
  <si>
    <t>Cuatrimesrtral</t>
  </si>
  <si>
    <t xml:space="preserve">Victor Manuel Hernandez </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</si>
  <si>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</si>
  <si>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</si>
  <si>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confía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</si>
  <si>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</si>
  <si>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(línea Base 58%)</t>
  </si>
  <si>
    <t xml:space="preserve">Yanny Clavijo
</t>
  </si>
  <si>
    <t>Mejorar la prestación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</si>
  <si>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</si>
  <si>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</si>
  <si>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</si>
  <si>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</si>
  <si>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Índice de oportunidad en la atenciòn de solicitudes ciudadanas</t>
  </si>
  <si>
    <t>Aumentar el índice de oportunidad  en la atención de solicitudes ciudadanas de la SDH</t>
  </si>
  <si>
    <t>Índice de oportunidad en la atención de solicitudes ciudadanas de la SDH</t>
  </si>
  <si>
    <t>solicitudes ciudadanas  respondidas de manera oportuna /sumatoria de solicitudes recibidas por los diferentes  canales (escrito, presencial, virtual, telefonico)</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</si>
  <si>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</si>
  <si>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</si>
  <si>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</si>
  <si>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</si>
  <si>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</si>
  <si>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</si>
  <si>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</si>
  <si>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</si>
  <si>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Subdirección de Gestión Documental</t>
  </si>
  <si>
    <t>CPR-120</t>
  </si>
  <si>
    <t>Dirección de Gestión Corporativa</t>
  </si>
  <si>
    <t>Acuerdo 006 de 2014 del Archivo General de la Nación</t>
  </si>
  <si>
    <t xml:space="preserve">Plan de Conservación Documental </t>
  </si>
  <si>
    <t>Implementar el Plan de Conservación Documental</t>
  </si>
  <si>
    <t>Actividades del Plan de Conservación Documental implementadas para la vigencia 2024</t>
  </si>
  <si>
    <t>Cincuenta (50)  entregables del Plan de Conservación Documental proyectados en el plan de ejecución del contrato para el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</si>
  <si>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</si>
  <si>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</si>
  <si>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</si>
  <si>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</si>
  <si>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</si>
  <si>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Dieciseis (16)  entregables del Plan de Preservación Digital a Largo Plazo proyectados en el plan de ejecución del contrato para el 2024</t>
  </si>
  <si>
    <t>Plan de Preservación Digital a Largo Plazo en implementación</t>
  </si>
  <si>
    <t>Cantidad de entregables del Plan de Preservación Digital a Largo Plazo recibidos a satisfacción durante el trimestre</t>
  </si>
  <si>
    <t>Pedro Andres Quiñones Ramos - Profesional Subdireccion de Gestión Documental</t>
  </si>
  <si>
    <t>Desarrollar estrategias que permitan potencializar el conocimiento técnico y funcional en el proceso de  gestión documental de los funcionarios de la Entidad.</t>
  </si>
  <si>
    <t>Programa de capacitaciones en gestión documental</t>
  </si>
  <si>
    <t>Noventa y siete (97) capacitaciones proyectadas para la vigencia 2024</t>
  </si>
  <si>
    <t xml:space="preserve">Cantidad de  capacitaciones en gestión documental  ejecutadas durante el trimestre </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</si>
  <si>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</si>
  <si>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</si>
  <si>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</si>
  <si>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</si>
  <si>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</si>
  <si>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</si>
  <si>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</si>
  <si>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</si>
  <si>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</si>
  <si>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</si>
  <si>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</si>
  <si>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</si>
  <si>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36,12 %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</si>
  <si>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</si>
  <si>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</si>
  <si>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</si>
  <si>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</si>
  <si>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Tres presentaciones y/o informes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</si>
  <si>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</si>
  <si>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</si>
  <si>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</si>
  <si>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</si>
  <si>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</si>
  <si>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31 de mayo 2024.
-Septiembre 2024 con corte de información a 30 de septiembre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</si>
  <si>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</si>
  <si>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</si>
  <si>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</si>
  <si>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</si>
  <si>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</si>
  <si>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</si>
  <si>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Sumatoria del ahorro en pesos en los gastos elegibles de la vigencia 2024, reportado en los informes de seguimiento trimestral, según lo establecido en el plan de austeridad de la SDH</t>
  </si>
  <si>
    <t>Lograr un ahorro en pesos por valor de $1.893.622,034 para los gastos elegibles del Plan de Austeridad 2024, así:
-Gasto Contratación OPS UE01 Funcionamiento: ahorro esperado en 2024 del 10% , para un total de $1.882.797.159 .
-Gasto servicio de telefonía móvil: ahorro proyectado para 2024 del 8%, para un total de $10.824.874 COP.</t>
  </si>
  <si>
    <t>Porcentaje de ahorro logrado en los gastos elegibles del Plan de Austeridad de la vigencia 2024.</t>
  </si>
  <si>
    <t>(Valor de ahorro en pesos, logrado  para los dos (2) gastos elegibles del plan de austeridad 2024 / Total ahorro programado en los gastos elegibles del Plan de Austeridad de la vigencia 2024 ($1.893.622.034))*100</t>
  </si>
  <si>
    <t>María Fernanda Valencia Bravo, Profesional Universitario</t>
  </si>
  <si>
    <t>Resolución 242 de 2014 “Por la cual se adoptan los lineamientos para la formulación, concertación,
implementación, evaluación, control y seguimiento del Plan Institucional de Gestión
Ambiental –PIGA”</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</si>
  <si>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</si>
  <si>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</si>
  <si>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</si>
  <si>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</si>
  <si>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</si>
  <si>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</si>
  <si>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</si>
  <si>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</si>
  <si>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</si>
  <si>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</si>
  <si>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</si>
  <si>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Implementar acciones para cerrar las brechas identificadas en la medición de Cultura Organizacional 2023</t>
  </si>
  <si>
    <t>Cronograma del plan de trabajo para cerrar las brechas identificadas en la medición de Cultura Organizacional durante el 2023</t>
  </si>
  <si>
    <t>Ejecutar el 100%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</si>
  <si>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</si>
  <si>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</si>
  <si>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Olga Lucia López Mora</t>
  </si>
  <si>
    <t>CPR-112</t>
  </si>
  <si>
    <t>Desarrollar acciones para la formalización y apropiación de prácticas de transferencia de conocimiento para evitar la fuga del mismo por la alta rotación y movilidad del personal</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</si>
  <si>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</si>
  <si>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</si>
  <si>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 xml:space="preserve">Nivel de Ejecución del Cronograma formalización y apropiación de prácticas de transferencia de conocimiento. </t>
  </si>
  <si>
    <t>Actividades ejecutadas/Actividades programadas*100</t>
  </si>
  <si>
    <t>Libardo Castro Mesa</t>
  </si>
  <si>
    <t>Decreto 612 de 2018
Decreto 1083 de 2015
Decreto 1072 de 2015</t>
  </si>
  <si>
    <t>Diseñar e Implementar el protocolo de entendimiento para las relaciones en el teletrabajo</t>
  </si>
  <si>
    <t>Protocolo de entendimiento para las relaciones en el Teletrabajo implementado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</si>
  <si>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</si>
  <si>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</si>
  <si>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Mario Alexander Lanza Bustos</t>
  </si>
  <si>
    <t xml:space="preserve">Ley 909 de 2004
Decreto 1383 de 2015
</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</si>
  <si>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</si>
  <si>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</si>
  <si>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</si>
  <si>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</si>
  <si>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</si>
  <si>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</si>
  <si>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</si>
  <si>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100% de Ejecución del cronograma de trabajo para la modificación del manual de funciones y competencias Laborales </t>
  </si>
  <si>
    <t>Nivel de Ejecución del Cronograma de trabajo para la modificación y adecuación del manual de funciones y competencias Laborales </t>
  </si>
  <si>
    <t>Aura Rosa Ariza Gil</t>
  </si>
  <si>
    <t>Plan de Previsión de Recursos Humanos</t>
  </si>
  <si>
    <t>Ejecutar los procesos de selección y/o vinculación, de acuerdo con la naturaleza del empleo</t>
  </si>
  <si>
    <t>Reporte del Nivel de Provisión de los Empleos de la planta</t>
  </si>
  <si>
    <t>80% de la Planta de personal provista</t>
  </si>
  <si>
    <t xml:space="preserve">Nivel de provisión de empleos de planta de personal  de la Entidad </t>
  </si>
  <si>
    <t>((Número de empleos provistos de la planta de personal  / (Número total de empleos de la planta de personal )) x 100</t>
  </si>
  <si>
    <t>Priorizar la provisión de vacantes acorde con el nivel de criticidad del cargo y población prepensionada</t>
  </si>
  <si>
    <t>Reporte de vacantes priorizadas en su gestión de provisión acordes con el nivel de criticidad del cargo</t>
  </si>
  <si>
    <t xml:space="preserve">100% de vacantes identificadas como criticas priorizadas en su gestión de provisión </t>
  </si>
  <si>
    <t>Nivel de vacantes criticas priorizadas en la gestión para su provisión</t>
  </si>
  <si>
    <t>Número total de vacantes priorizadas en su gestión de provisión acordes con el nivel de criticidad del cargo 
 / Número Total de vacantes identificadas como críticas.</t>
  </si>
  <si>
    <t>Plan Anual de Vacantes</t>
  </si>
  <si>
    <t xml:space="preserve">Mantener actualizado el Reporte de Vacantes Definitivas de Carrera Administrativa en SIMO </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</si>
  <si>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</si>
  <si>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</si>
  <si>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</si>
  <si>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</si>
  <si>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</si>
  <si>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</si>
  <si>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</si>
  <si>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</si>
  <si>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</si>
  <si>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Decreto 612 de 2018
Decreto 1567 de 1998</t>
  </si>
  <si>
    <t>Plan de Incentivos Institucionales (Bienestar, incentivos y clima laboral)</t>
  </si>
  <si>
    <r>
      <t>Fortalecer Reconocimientos e incentivos orientados a promover una cultura de alto rendimiento</t>
    </r>
    <r>
      <rPr>
        <sz val="11"/>
        <color rgb="FF000000"/>
        <rFont val="Arial"/>
        <family val="2"/>
      </rPr>
      <t> </t>
    </r>
  </si>
  <si>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</si>
  <si>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</si>
  <si>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</si>
  <si>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</si>
  <si>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Desarrollar Acciones para potenciar la percepción positiva del clima laboral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</si>
  <si>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</si>
  <si>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</si>
  <si>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</si>
  <si>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 xml:space="preserve">
Decreto 1072 del 2015
Resolución 2764 del 2022</t>
  </si>
  <si>
    <t>Plan de Trabajo Anual en Seguridad y Salud en el Trabajo</t>
  </si>
  <si>
    <t xml:space="preserve">	Suministrar Herramientas de Gestión Emocional y Sinergia de Equipos en la Atención al Ciudadano</t>
  </si>
  <si>
    <t>Población Objeto del Programa De Gestión de Emociones con cubrimiento</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</si>
  <si>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</si>
  <si>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</si>
  <si>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</si>
  <si>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</si>
  <si>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</si>
  <si>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 xml:space="preserve">100% de ejecución del cronograma de trabajo del Programa de Conciencia Saludable </t>
  </si>
  <si>
    <t>Nivel de Ejecución del Cronograma para Desarrollar el Programa de Conciencia Saludable</t>
  </si>
  <si>
    <t>Talento Humano</t>
  </si>
  <si>
    <t>Plan Institucional de Capacitación</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</si>
  <si>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</si>
  <si>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</si>
  <si>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</si>
  <si>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</si>
  <si>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</si>
  <si>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</si>
  <si>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 xml:space="preserve">100% de Ejecución del cronograma de trabajo </t>
  </si>
  <si>
    <t>Nivel de Ejecución del Cronograma de trabajo de  la prueba piloto para el desarrollo de dos rutas de aprendizaje</t>
  </si>
  <si>
    <t>Ley 1712 de 2014
Ley 2195 de 2022</t>
  </si>
  <si>
    <t xml:space="preserve">Integridad </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</si>
  <si>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</si>
  <si>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</si>
  <si>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</si>
  <si>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</si>
  <si>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</si>
  <si>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Ejecutar capacitaciones en materia de atención al ciudadano a través del Plan Institucional de Capacitación</t>
  </si>
  <si>
    <t>Funcionarios capacitados en temas de servicio al ciudadano</t>
  </si>
  <si>
    <t>250 funcionarios capacitados en temas de servicio al ciudadano</t>
  </si>
  <si>
    <t>Número de Funcionarios capacitados en temas de servicio al ciudadano</t>
  </si>
  <si>
    <t>Número total  de funcionarios capacitados en temas de servicio al ciudadano en la vigencia</t>
  </si>
  <si>
    <t>25 servidores</t>
  </si>
  <si>
    <t>75 servidores</t>
  </si>
  <si>
    <t>250 servidores</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</si>
  <si>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</si>
  <si>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</si>
  <si>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</si>
  <si>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</si>
  <si>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 xml:space="preserve">Número de funcionarios con evaluación final superior a 70 puntos en el trimestre /Número total  de funcionarios capacitados en temas de servicio al ciudadano en el trimestre*100
</t>
  </si>
  <si>
    <t>Miguel Ignacio Pabón Lasso - Profesional Especializado 222 21</t>
  </si>
  <si>
    <t>Jackelyn Yate Cabrera - Asesora
Jimmy Alexis Rodríguez Rojas - Subdirector de Finanzas Distritales</t>
  </si>
  <si>
    <t>CPR-102, CPR 108</t>
  </si>
  <si>
    <t>Dirección Distrital de Presupuesto</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</si>
  <si>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</si>
  <si>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</si>
  <si>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</si>
  <si>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</si>
  <si>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</si>
  <si>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Jackelin Yate Cabrera - Asesora
Jimmy Alexis Rodríguez Rojas - Subdirector de Finanzas Distritales</t>
  </si>
  <si>
    <t>CPR 102
CPR 108</t>
  </si>
  <si>
    <t>Revisar y ajustar el procedimiento interno mediante el cual la DDP gestiona la unidad ejecutora Hacienda 02, en procura de simplificar la operación.</t>
  </si>
  <si>
    <t>Documento de diagnóstico sobre el procedimiento con el cual se gestiona la UE SDH 02.</t>
  </si>
  <si>
    <t>Un (1) documento de diagnóstico.</t>
  </si>
  <si>
    <t>Porcentaje de avance en la elaboración del documento de diagnóstico de la UE SDH 02.</t>
  </si>
  <si>
    <t>(# de Actividades ejecutadas  para revisar  y ajustar el procedimiento interno de la SDH UE02/ # Actividades programadas para revisar y ajustar el procedimiento interno de la SDHUE02) * 100
*Actividades programadas en el cronograma de trabajo.</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</si>
  <si>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</si>
  <si>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</si>
  <si>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</si>
  <si>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los procedimientos y trámites de la Dirección Distrital de Presupuesto para introducir los criterios de desempeño y calidad en la distribución de los recursos del presupuesto distrital.</t>
  </si>
  <si>
    <t>Documento diagnóstico sobre los procedimientos y trámites de la DDP.</t>
  </si>
  <si>
    <t>Porcentaje de avance en la elaboración del documento de diagnóstico sobre procedimientos y trámites de la DDP.</t>
  </si>
  <si>
    <t>(# de Actividades ejecutadas para la revisión de los procedimientos y trámites de la DDP / # Actividades programadas para la revisión de los procedimientos y trámites de la DDP) * 100
*Actividades planeadas en el cronograma de trabajo.</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</si>
  <si>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</si>
  <si>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</si>
  <si>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</si>
  <si>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</si>
  <si>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</si>
  <si>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</si>
  <si>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</si>
  <si>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Adriana Lucía Navarro - Subdirectora de Gestión de la Información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</si>
  <si>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</si>
  <si>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</si>
  <si>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</si>
  <si>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</si>
  <si>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 de Actividades ejecutadas para la elaboración del documento sobre lineamientos PMR / # Actividades programadas para la elaboración del documento sobre lineamientos PMR) * 100
*Actividades programadas en el cronograma de trabajo.</t>
  </si>
  <si>
    <t>Jennifer Lilian Pabón Martínez - Subdirectora de Análisis y Sostenibilidad Presupuestal</t>
  </si>
  <si>
    <t>Realizar capacitación sobre Gestión Financiera para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</si>
  <si>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</si>
  <si>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</si>
  <si>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</si>
  <si>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para entidades distritales ejecutadas / Número de capacitaciones para entidades distritales programadas</t>
  </si>
  <si>
    <t>Claudia Concepción González
Asesora DDP</t>
  </si>
  <si>
    <t>CPR-102
CPR-106
CPR-107
CPR-108
CPR-109
CPR-128
CPR-129</t>
  </si>
  <si>
    <t>Eficiencia en la Gestión Presupuestal de las entidades que conforman el Presupuesto Anual.</t>
  </si>
  <si>
    <t>Informe trimestral de análisis de ejecución presupuestal de las entidades que conforman el Presupuesto Anual.</t>
  </si>
  <si>
    <t>cuatro (4) informes</t>
  </si>
  <si>
    <t>Informes de análisis de ejecución presupuestal de las entidades que conforman el Presupuesto Anual</t>
  </si>
  <si>
    <t>(# de informes de análisis de ejecución pptal. realizados / # de informes de análisis de ejecución pptal programados) / 100</t>
  </si>
  <si>
    <t xml:space="preserve">Jimmy Alexis Rodríguez Rojas - Subdirector de Finanzas Distritales
</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</si>
  <si>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</si>
  <si>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</si>
  <si>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</si>
  <si>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</si>
  <si>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</si>
  <si>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Índice de uso de las tecnologías de información</t>
  </si>
  <si>
    <t>((Cantidad de usuarios en la vigencia en uso de Office 365 (OneDrive y SharePoint) - Línea Base) / Línea Base) * 100%</t>
  </si>
  <si>
    <t>Héctor Jaramillo - Prof. Esp.</t>
  </si>
  <si>
    <t>Guillermo Martinez - Asesor DIT</t>
  </si>
  <si>
    <t>CPR - 121</t>
  </si>
  <si>
    <t>Dirección de Informática y Tecnología</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</si>
  <si>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</si>
  <si>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</si>
  <si>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</si>
  <si>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</si>
  <si>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perfeccionado, y un Documento de Estructura de Desglose de Trabajo (EDT) aprobado, y un Documento de diseño de BBP (Business Blue Print) aprobado</t>
  </si>
  <si>
    <t>Planeación y Diseño para la operación de ICA y ReteICA en Bogdata</t>
  </si>
  <si>
    <t>Un Contrato perfeccionado +  
Un Documento de Estructura de Desglose de Trabajo (EDT) aprobado +
Un Documento de diseño de BBP (Bussiness Blue Print) aprobado</t>
  </si>
  <si>
    <t>Raúl Bermudez - Asesor DIT</t>
  </si>
  <si>
    <t>Tomar decisiones basadas en datos a partir del aumento en el uso y aprovechamiento de la información</t>
  </si>
  <si>
    <t>Tablero con indicadores para el seguimiento de la ejecución presupuestal</t>
  </si>
  <si>
    <t>Salida en vivo del reporte en el último trimestre del año 2024, con tres indicadores de la ejecución presupuestal</t>
  </si>
  <si>
    <t>Dashboard de indicadores de ejecución presupuestal</t>
  </si>
  <si>
    <t>Cantidad de indicadores en el Dashboard
(se planean 3 indicadores)</t>
  </si>
  <si>
    <t>Rito Rojas
Prof. Esp.</t>
  </si>
  <si>
    <t>José Galeano - Asesor DIT</t>
  </si>
  <si>
    <t>Mejorar mediante Tecnología el uso de los conjuntos de datos abiertos de la entidad teniendo en cuenta las necesidades de los usuarios, con el propósito de aumentar su nivel de satisfacción.</t>
  </si>
  <si>
    <t>Reportes de Exogenas a través de Bogdata</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</si>
  <si>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</si>
  <si>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</si>
  <si>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</si>
  <si>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</si>
  <si>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</si>
  <si>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</si>
  <si>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</si>
  <si>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</si>
  <si>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</si>
  <si>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</si>
  <si>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</si>
  <si>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</si>
  <si>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</si>
  <si>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</si>
  <si>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</si>
  <si>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</si>
  <si>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</si>
  <si>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</si>
  <si>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</si>
  <si>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</si>
  <si>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Nicolás Rodríguez - Prof. Esp.</t>
  </si>
  <si>
    <t>Armonizar los procesos ITIL en el CPR-121 para el soporte a Bogdata</t>
  </si>
  <si>
    <t>Procedimiento de soporte (Incidentes y Problemas) y procedimiento de cambios actualizados</t>
  </si>
  <si>
    <t>3 procedimientos actualizados con la armonización de ITIL en el CPR-121 para Bogdata</t>
  </si>
  <si>
    <t>Procedimientos  de soporte (Incidentes y Problemas) y procedimiento de cambios  actualizados y en uso por parte de los Equipos en la DIT</t>
  </si>
  <si>
    <t>Cantidad de procedimientos actualizados armonización de ITIL en el CPR-121 para Bogdata
(Procedimiento de soporte (Incidentes y Problemas) actualizado y publicado en SGC +  procedimiento de cambios  actualizado y publicado en SGC)</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</si>
  <si>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</si>
  <si>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</si>
  <si>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</si>
  <si>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terminado y aprobado</t>
  </si>
  <si>
    <t>Un plan de acción para la digitalización y automatización de los trámites terminado y aprobado</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</si>
  <si>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</si>
  <si>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</si>
  <si>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</si>
  <si>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</si>
  <si>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usuario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</si>
  <si>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</si>
  <si>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</si>
  <si>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</si>
  <si>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</si>
  <si>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</si>
  <si>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</si>
  <si>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 xml:space="preserve">Certificado de registro de identificación - RIT en línea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</si>
  <si>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</si>
  <si>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</si>
  <si>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</si>
  <si>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CPR-130</t>
  </si>
  <si>
    <t>Atender el 100% de las solicitudes de certificaciones laborales en el término de quince (15) días o menos.</t>
  </si>
  <si>
    <t xml:space="preserve">Certificación laboral expedida dentro del término de quince (15) días. </t>
  </si>
  <si>
    <t>100% de certificaciones laborales expedidas y radicadas  en el término de quince (15) días o menos.</t>
  </si>
  <si>
    <t xml:space="preserve">Oportunidad en la entrega de certificaciones laborales. </t>
  </si>
  <si>
    <t>Número de certificaciones laborales expedidas y radicadas en 15 días o menos en el trimestre / Total de certificaciones laborales expedidas y radicadas en el trimestre</t>
  </si>
  <si>
    <t>James Abraham Castiblanco Cruz</t>
  </si>
  <si>
    <t>Luis Fernando Granados Rincón</t>
  </si>
  <si>
    <t>Subdirección de Proyectos Especiales</t>
  </si>
  <si>
    <t>Ley 87 de 1993</t>
  </si>
  <si>
    <t>Realizar las auditorías previstas en el Plan Anual de Auditoría 2024</t>
  </si>
  <si>
    <t>Informe(s) de auditoría</t>
  </si>
  <si>
    <t>Cumplir con el 100% de las auditorias programadas</t>
  </si>
  <si>
    <t>Auditorías realizadas</t>
  </si>
  <si>
    <t>No. de auditorías realizadas/No. de auditorías programadas</t>
  </si>
  <si>
    <t>Martha Mercedes Suna Ladino</t>
  </si>
  <si>
    <t>CPR-122</t>
  </si>
  <si>
    <t>Oficina de Control Interno</t>
  </si>
  <si>
    <t>Realizar las evaluaciones previstas en el Plan Anual de Auditoría 2024</t>
  </si>
  <si>
    <t>Informe(s) de Evaluación</t>
  </si>
  <si>
    <t>Cumplir con el 100% de las evaluaciones programadas</t>
  </si>
  <si>
    <t>Evaluaciones realizadas</t>
  </si>
  <si>
    <t>No. de evaluaciones realizadas/No. de evaluaciones programadas</t>
  </si>
  <si>
    <t>Realizar los seguimientos previstos en el Plan Anual de Auditoría 2024</t>
  </si>
  <si>
    <t>Informe(s) de Seguimiento</t>
  </si>
  <si>
    <t>Cumplir con el 100% de los seguimientos programados</t>
  </si>
  <si>
    <t>Seguimientos realizados</t>
  </si>
  <si>
    <t>No. de seguimientos realizados/No. de seguimientos programados</t>
  </si>
  <si>
    <t>Juan Carlos Pallares Lobo-Profesional Especializado</t>
  </si>
  <si>
    <t>CPR-103</t>
  </si>
  <si>
    <t>Dirección Distrital de Crédito Público</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</si>
  <si>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</si>
  <si>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</si>
  <si>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Recursos provistos de acuerdo con las solicitudes de financiamiento requeridas por el comité de Gestión de Activos y Pasivos - GAP.</t>
  </si>
  <si>
    <t>Proveer el 100% de los recursos solicitados por el comité GAP</t>
  </si>
  <si>
    <t>Contratación de deuda</t>
  </si>
  <si>
    <t>Desembolsos en el Trimestre/solicitudes Comité GAP en el trimestre
(Si no hay solicitudes 100%)</t>
  </si>
  <si>
    <t>Monitorear  las condiciones de financiamiento del Distrito para la gestión del endeudamiento, que incluyen informes de seguimiento a las condiciones del mercado de capitales externo, costo de la deuda emitida, tasas variables y monedas.</t>
  </si>
  <si>
    <t>Informes de monitoreo a Mercados de capitales locales y externos</t>
  </si>
  <si>
    <t>24 informes durante el año 2024, 6 Informes trimestrales</t>
  </si>
  <si>
    <t>Seguimiento a Mercados de Capitales</t>
  </si>
  <si>
    <t>Numero de informes en el trimestre/24 informes durante el año 2024</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</si>
  <si>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</si>
  <si>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</si>
  <si>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</si>
  <si>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100% de Solicitudes de asesoría atendidas. </t>
  </si>
  <si>
    <t>Asesoría APP´s</t>
  </si>
  <si>
    <t xml:space="preserve">
Asesorías realizadas en el trimestre /solicitudes recibidas en el trimestre
(Si no hay solicitudes de asesoría, 100%)</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</si>
  <si>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</si>
  <si>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</si>
  <si>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28 Publicaciones / informes del estado perfil de deuda:
-Publicación mensual en la página web de la SDH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</si>
  <si>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</si>
  <si>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(28) * 100</t>
  </si>
  <si>
    <t>Incentivar el pago oportuno de los impuestos distritales.</t>
  </si>
  <si>
    <t xml:space="preserve">Recaudo oportuno </t>
  </si>
  <si>
    <t>$ 12.882.340 millones de pesos</t>
  </si>
  <si>
    <t>Recaudo oportuno</t>
  </si>
  <si>
    <t>Valor del recaudo oportuno obtenido</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</si>
  <si>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</si>
  <si>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</si>
  <si>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</si>
  <si>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</si>
  <si>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</si>
  <si>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</si>
  <si>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</si>
  <si>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</si>
  <si>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</si>
  <si>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</si>
  <si>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</si>
  <si>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434 unidades productivas </t>
  </si>
  <si>
    <t>434 unidades productivas</t>
  </si>
  <si>
    <t>Unidades productivas formalizadas 2020-2024</t>
  </si>
  <si>
    <t>(Número de unidades productivas formalizadas en el período / Meta de unidades productivas a formalizar en el periodo) * 100</t>
  </si>
  <si>
    <t>Juan Manuel Ballesteros Vásquez</t>
  </si>
  <si>
    <t>7613 - Implementación de un sistema de seguimiento y evaluación de la calidad del gasto público en el Distrito Capital Bogotá </t>
  </si>
  <si>
    <t>Implementar un sistema de seguimiento y evaluación de la calidad del gasto público en el Distrito Capital Bogotá</t>
  </si>
  <si>
    <t>3 productos de las evaluaciones de calidad del gasto</t>
  </si>
  <si>
    <t>100% de los productos de las evaluaciones de calidad del gasto entregados (4% para 2024). Enero:96%, febrero:96%, marzo:97,3%, abril:98,6%, mayo:100%</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</si>
  <si>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</si>
  <si>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</si>
  <si>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Jorge Luis Prieto Saavedra -Asesor</t>
  </si>
  <si>
    <t>Jorge Luis Prieto Saavedra - Asesor</t>
  </si>
  <si>
    <t>Despacho del Secretario de Hacienda Distrital</t>
  </si>
  <si>
    <t>Se ejecutará con reservas presupuestales</t>
  </si>
  <si>
    <t>Indicador Matriz Estratégica 2020 - 2024</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</si>
  <si>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</si>
  <si>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</si>
  <si>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</si>
  <si>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</si>
  <si>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</si>
  <si>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</si>
  <si>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</si>
  <si>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</si>
  <si>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</si>
  <si>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</si>
  <si>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</si>
  <si>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</si>
  <si>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</si>
  <si>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</si>
  <si>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</si>
  <si>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</si>
  <si>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</si>
  <si>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</si>
  <si>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</si>
  <si>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</si>
  <si>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</si>
  <si>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</si>
  <si>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</si>
  <si>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</si>
  <si>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</si>
  <si>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</si>
  <si>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</si>
  <si>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</si>
  <si>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</si>
  <si>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</si>
  <si>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</si>
  <si>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</si>
  <si>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</si>
  <si>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</si>
  <si>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</si>
  <si>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</si>
  <si>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</si>
  <si>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</si>
  <si>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</si>
  <si>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</si>
  <si>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</si>
  <si>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</si>
  <si>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</si>
  <si>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</si>
  <si>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</si>
  <si>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</si>
  <si>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</si>
  <si>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</si>
  <si>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</si>
  <si>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</si>
  <si>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</si>
  <si>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</si>
  <si>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</si>
  <si>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</si>
  <si>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</si>
  <si>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Trim</t>
  </si>
  <si>
    <t>I</t>
  </si>
  <si>
    <t>II</t>
  </si>
  <si>
    <t>III</t>
  </si>
  <si>
    <t>IV</t>
  </si>
  <si>
    <t xml:space="preserve">Modificacion solicitada </t>
  </si>
  <si>
    <t>Programacion inicial</t>
  </si>
  <si>
    <t>No.</t>
  </si>
  <si>
    <t>Dependencia</t>
  </si>
  <si>
    <t>SOPORTE SOLICITUD DE MODIFICACIÓN</t>
  </si>
  <si>
    <t>Cambios Solicitados y justificación</t>
  </si>
  <si>
    <t>AJUSTE (antes / despues)</t>
  </si>
  <si>
    <t xml:space="preserve">FECHA SOLICITUD PUBLICACIÓN </t>
  </si>
  <si>
    <t xml:space="preserve">PRESENTADA </t>
  </si>
  <si>
    <t>Nueva Programaciòn</t>
  </si>
  <si>
    <t>no va</t>
  </si>
  <si>
    <t>DGC-STH</t>
  </si>
  <si>
    <t>Correo Electronico 16/02/2024</t>
  </si>
  <si>
    <t xml:space="preserve">Retirar del PAI 2024 la indicador estratégico asociado a esta accion consderando que la medicion se hizo en 2023 y es Bianual, </t>
  </si>
  <si>
    <t>Se retira la fila correspondiente al indicador con la salvedad de que en el PAI tambien se formula una accion asociada al impacto del resultado de la medicion de la cultura Implementar acciones para cerrar las brechas identificadas en la medición inicial de las variables referidas a cultura del servicio</t>
  </si>
  <si>
    <t>No Aplica por ser de forma</t>
  </si>
  <si>
    <t>DDT</t>
  </si>
  <si>
    <t>Correo Electrónico 
05042024</t>
  </si>
  <si>
    <t xml:space="preserve"> cambiar la programación periódica con una nueva distribución trimestral debido a cambios en los funcionarios y a la estructuración del plan operativo BogData 2024</t>
  </si>
  <si>
    <t xml:space="preserve">Cambio de metas indicador Avance en la elaboración del manual Operativo tesoral
</t>
  </si>
  <si>
    <t>Al Comité de Dirección del 22 de abril de 2024</t>
  </si>
  <si>
    <t xml:space="preserve">Cambio de metas indicador Avance en la elaboración del plan de continuidad
</t>
  </si>
  <si>
    <t>Cambio de metas indicador implementación de nuevo modelo de bancos recaudadores</t>
  </si>
  <si>
    <t>Cambio de metas indicador Avance en la automatización del proceso de consolidación</t>
  </si>
  <si>
    <t>Cambio de metas indicador Avance en la mejora de la consulta  de retención y pagos</t>
  </si>
  <si>
    <t>DDCOBRO</t>
  </si>
  <si>
    <t>Correo Elecrónico 08042024</t>
  </si>
  <si>
    <t>Incremento metas de recaudo tributario y no tributario acorda a lineamientos nueva administración</t>
  </si>
  <si>
    <t xml:space="preserve">Recaudo Tributario pasa de   $931.941 a $1.338.095 millones de pesos recaudadosx
</t>
  </si>
  <si>
    <t>Recaudo no tributario pasa de $10.500 a $12.500 millones de pesos recaudados</t>
  </si>
  <si>
    <t>DGC- SAF</t>
  </si>
  <si>
    <t>Ajustes corresponden a lo revisión realizada por la OAP del plan de acción presentado para el área  para la vigencia 2024.</t>
  </si>
  <si>
    <t>Metas indicador Porcentaje avance actividades proyecto instalación planta eléctrica pasa de22% a  36,12 % de las instalaciones realizadas considerando rezago 2023</t>
  </si>
  <si>
    <t>Producto indicador Presentaciones de seguimiento a ejecución presupuestal quietando la palabra cuatrimestral</t>
  </si>
  <si>
    <t>producto del indicador Envíos de comunicados de seguimiento a la ejecución presupuestal realizados efiniendo las fechas de corte de manera coherente con los plazos de entrega</t>
  </si>
  <si>
    <t>Producto, fecha y meta del indicador Porcentaje de ahorro logrado en los gastos elegibles del Plan de Austeridad de la vigencia 2024. definidnedo estos aspectos en pesos y no en ahorros porentuales</t>
  </si>
  <si>
    <t>DIB</t>
  </si>
  <si>
    <t>Correo Elecrónico 09042024</t>
  </si>
  <si>
    <t>Ajustes de Metas para 5 indicadores, 2 de evasión y 2 de recaudo, mas exigntes acorde con lineamientos nueva admón y 1 formalizacion de unidades productvas que se reduce por lograr los resultados en vigencias anteriores</t>
  </si>
  <si>
    <t>Evasión predial pasa de 16% a 15%</t>
  </si>
  <si>
    <t>Evasión vehículos pasa de 13% a 12,25%</t>
  </si>
  <si>
    <t>Recaudo Oportuno de $ 13.438.530 a $ 12.882.340 millones</t>
  </si>
  <si>
    <t>Recaudo por Gestión de $ 279.994 a $ 430.000 millones</t>
  </si>
  <si>
    <t>Unidades productivas formalizadas de 2.000 a 434.</t>
  </si>
  <si>
    <t>OACIUD</t>
  </si>
  <si>
    <t>Correo Elecrónico 12042024</t>
  </si>
  <si>
    <t>Coincidir meta anual y trimestral del indicador resultado de seguimiento a la operación de los canales de atención</t>
  </si>
  <si>
    <t>Meta anual indicador Socializar resultado de seguimiento a la operación de los canales de atención pasa de 4 a 3 en concordancia con metas trimesttraes</t>
  </si>
  <si>
    <t>Correo Electronico 12042024</t>
  </si>
  <si>
    <t xml:space="preserve">Indicador, Nombre y formula de Informes de seguimiento a lineamientos del Modelo pasando a llamarse Informe de seguimiento a lineamientos del Modelo y de 4 informes al año a uno </t>
  </si>
  <si>
    <t>OCI</t>
  </si>
  <si>
    <t>Correo Elecrónico 16042024</t>
  </si>
  <si>
    <t>Ajustes en las metas trimestrales de 3 indicadores, debido al cambio que se realizó al Plan Anual de Auditoría 2024 en el marco del Comité Institucional de Coordinación de Control Interno celebrado el 9 de abril de 2024.</t>
  </si>
  <si>
    <t xml:space="preserve">Auditorías realizadas
</t>
  </si>
  <si>
    <t>SPE</t>
  </si>
  <si>
    <t>Correo Elecrónico 18042024
Radicaco 2024IEO12066O1</t>
  </si>
  <si>
    <t>Cambio en meta y formula del indicador Cerificaciones Laborales Entregadas en menos tiempo aumentando el plazo al maximo total permitido de 15 dias con un 100% de cumplimiento toda vez que no cuentan con personal suficiente para mantener la propuesta inicial de expedir certificaciones en menos tiempo.</t>
  </si>
  <si>
    <t>meta Indicador Certificaciones Laborales entregadas en menos tiempo pasa de 70% a 100% y el numerado de la formula pasa de Número de certificaciones atendidas en 12 días o menos en el trimestre a  Número de certificaciones atendidas en 15 días o menos en el trimestre</t>
  </si>
  <si>
    <t xml:space="preserve">OAP </t>
  </si>
  <si>
    <t>PPtt Comité de Dirección 22 de abril</t>
  </si>
  <si>
    <t>Se solicita la inactivacion de los indicadores 
Oportunidad en la validación de la correspondencia Externa Recibida y Oportunidad en la respuesta de las PQRS En el marco del Comitpe directivo se propuso  Que la fuente de los indicadores que está vinculado a cada área en el Plan, sea Atención al Ciudadano y no cada área.Hasta el 30 de junio, concentrarnos en el ejercicio de la Subsecretaria General para estabilizar la gestión de PQRs y posterior a la Planeación Estratégica medir:​
A. La oportunidad en la gestión de las PQRS con los indicadores de Back Office:​
1. Contención y evacuación​
2. Tiempos de represamiento en el recibo de correspondencia en las áreas​
B. Oportunidad (PQRS gestionadas oportunas/Total de PQRSD recibidas)*100​
4. Tutelas​</t>
  </si>
  <si>
    <t xml:space="preserve">Inactivacon de Indicadores de PQRS
Oportunidad en la validación de la correspondencia Externa Recibida y Oportunidad en la respuesta de las PQRS
para las dependencias de la SDH
</t>
  </si>
  <si>
    <t>DDCONT</t>
  </si>
  <si>
    <t>Correo Electronico 26/04/2024
Reinaldo Cabezas Dir (e) a jefe OAP</t>
  </si>
  <si>
    <t>Ajuste de distribucion de metas trimestrales para el indicador Avance en la ejecución del plan de actualización documental 3er y 4to trim.De acuerdo con optimizacion mdl macroprocsos</t>
  </si>
  <si>
    <t>indicador Avance en la ejecución del plan de actualización documental</t>
  </si>
  <si>
    <t xml:space="preserve">En el marco de aprobacion de ajusts remitdos por las àreas a 26 de abril </t>
  </si>
  <si>
    <t>Ajuste de distribucion de metas trimestrales para el indicador Cumplimiento de las  acciones de sostenibilidad  desde 2do trim. De acuerdo con objetivos de la estratègia financiera del plan de desarrollo</t>
  </si>
  <si>
    <t>indicador Cumplimiento de las  acciones de sostenibilidad</t>
  </si>
  <si>
    <t>Ajuste de distribucion de metas trimestrales para el indicadorEstrategias de Sostenibilidad Contable3er y 4to trim. De acuerdo con objetivos de la estratègia financiera del plan de desarrollo</t>
  </si>
  <si>
    <t>indicadorEstrategias de Sostenibilidad Contable</t>
  </si>
  <si>
    <t>DDP</t>
  </si>
  <si>
    <t>Correos Electrónicos 12 de abril a 10 de mayo</t>
  </si>
  <si>
    <t>Ajuste a la distribucion de metas trimestales del indicador Porcentaje de avance en la elaboración del documento sobre los niveles de aprobación de los traslados internos que requieren concepto de la DDP en Bogdata</t>
  </si>
  <si>
    <t>Indicador Porcentaje de avance en la elaboración del documento sobre los niveles de aprobación de los traslados internos que requieren concepto de la DDP en Bogdata</t>
  </si>
  <si>
    <t xml:space="preserve">En el marco de aprobacion de ajustes remitdos por las àreas a 26 de abril </t>
  </si>
  <si>
    <t>Ajuste a la distribucion de metas trimestales del indicador Porcentaje de avance en la elaboración del documento sobre lineamientos de PMR para gastos de funcionamiento.</t>
  </si>
  <si>
    <t xml:space="preserve"> indicador Porcentaje de avance en la elaboración del documento sobre lineamientos de PMR para gastos de funcionamiento.</t>
  </si>
  <si>
    <t>Ajuste de meta total y  distribucion de metas trimestales del indicador Informes de análisis de ejecución presupuestal de las entidades que conforman el Presupuesto Anual</t>
  </si>
  <si>
    <t>Meta anual pasa de 3 a 4 informes y Distribucion de metas indicador Informes de análisis de ejecución presupuestal de las entidades que conforman el Presupuesto Anual</t>
  </si>
  <si>
    <t xml:space="preserve">Dejar el indicador Optimizar y validar la herramienta presupuestal de productos, metas y resultados de las entidades que conforman el presupuesto anual con finalizacion de medicion diciembre del 2023 ya que las metas fueron cumplidas en esa vigencia </t>
  </si>
  <si>
    <t>ejar el indicador estratégico Optimizar y validar la herramienta presupuestal de productos, metas y resultados de las entidades que conforman el presupuesto anual con finalizacion de medicion diciembre del 2023</t>
  </si>
  <si>
    <t>Se solicita la inactivacion de los indicadores 
Oportunidad en la validación de la correspondencia Externa Recibida y Oportunidad en la respuesta de las PQRS dado que ya en el marco del Comitpe directivo se esta Haceiendo un seguimiento exautivo y completa del manejo de PQRS, dejar estos indicadores implica duplicidad de información y acciones por parte de las áreas que deben concentrar sus esfuerzo en el cumplimiento de sus objetivos</t>
  </si>
  <si>
    <t>Inactivacon de Indicadores de PQRS</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</si>
  <si>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</si>
  <si>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</si>
  <si>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</si>
  <si>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</si>
  <si>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</si>
  <si>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</si>
  <si>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</si>
  <si>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</si>
  <si>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</si>
  <si>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</si>
  <si>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t xml:space="preserve">Subsecretaria Tecnica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</si>
  <si>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</si>
  <si>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</si>
  <si>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t>Subsecretaria General</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</si>
  <si>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</si>
  <si>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</si>
  <si>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</si>
  <si>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</si>
  <si>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</si>
  <si>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</si>
  <si>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</si>
  <si>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</si>
  <si>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</si>
  <si>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</si>
  <si>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</si>
  <si>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</si>
  <si>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</si>
  <si>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</si>
  <si>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</si>
  <si>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</si>
  <si>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</si>
  <si>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</si>
  <si>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</si>
  <si>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</si>
  <si>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</si>
  <si>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</si>
  <si>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Dirección de Informatica y Tecnologia</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</si>
  <si>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</si>
  <si>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</si>
  <si>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</si>
  <si>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</si>
  <si>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</si>
  <si>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</si>
  <si>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</si>
  <si>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</si>
  <si>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</si>
  <si>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 xml:space="preserve">Plan Institucional de Participación Ciudadana </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</si>
  <si>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</si>
  <si>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</si>
  <si>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</si>
  <si>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</si>
  <si>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</si>
  <si>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</si>
  <si>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</si>
  <si>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</si>
  <si>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</si>
  <si>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</si>
  <si>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</si>
  <si>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</si>
  <si>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</si>
  <si>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</si>
  <si>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</si>
  <si>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</si>
  <si>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</si>
  <si>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</si>
  <si>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</si>
  <si>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</si>
  <si>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</si>
  <si>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</si>
  <si>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</si>
  <si>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</si>
  <si>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</si>
  <si>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</si>
  <si>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</si>
  <si>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</si>
  <si>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</si>
  <si>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</si>
  <si>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</si>
  <si>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</si>
  <si>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</si>
  <si>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</si>
  <si>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</si>
  <si>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</si>
  <si>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Plan Estratégico 2024 - 2028
(Fase 1 análisis de contexto interno y externo 30%
fase 2  Formulación 50%
fase 3 Socializacion 20%)</t>
  </si>
  <si>
    <t>Liliam Andrea Patiño - Contratista</t>
  </si>
  <si>
    <t>trámites analizados</t>
  </si>
  <si>
    <t xml:space="preserve">Programa de Transparencia y ética pública </t>
  </si>
  <si>
    <t>Rolando Garnica</t>
  </si>
  <si>
    <t>Gestión del conocimiento y la Innovación</t>
  </si>
  <si>
    <t>Porcentaje de ejes de conocimiento mapeados</t>
  </si>
  <si>
    <r>
      <rPr>
        <b/>
        <sz val="11"/>
        <color rgb="FF000000"/>
        <rFont val="Calibri"/>
        <family val="2"/>
        <scheme val="minor"/>
      </rPr>
      <t xml:space="preserve">Vigencia 2024: </t>
    </r>
    <r>
      <rPr>
        <sz val="11"/>
        <color rgb="FF000000"/>
        <rFont val="Calibri"/>
        <family val="2"/>
        <scheme val="minor"/>
      </rPr>
      <t>9 procesos rediseñados y aprobados</t>
    </r>
  </si>
  <si>
    <t xml:space="preserve"> $931.941 millones de pesos recaudados</t>
  </si>
  <si>
    <t>María Fernanda Martínez Arteaga - Profesional Universitario Oficina de Cobro General</t>
  </si>
  <si>
    <t>$10.500 millones de pesos recaudados</t>
  </si>
  <si>
    <t>Sumatoria de ferias de servicio realizadas durante la vigencia</t>
  </si>
  <si>
    <t>Natalia Jimenez Melendez  - Jefe Oficina de Gestión del Servicio y Notificaciones</t>
  </si>
  <si>
    <t>Luisa Maria de la Esperanza dominguez / Profesional Universitario</t>
  </si>
  <si>
    <t>(en blanco)</t>
  </si>
  <si>
    <t>Realizar informes de monitoreo de controles de riesgos identifcados en los procesos de la SDH, que a nivel inherente, se ubiquen en los niveles alto y extremo y que se incluyan dentro de la muestra proyectada para el año</t>
  </si>
  <si>
    <t>Total general</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</si>
  <si>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</si>
  <si>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r>
      <rPr>
        <b/>
        <sz val="10"/>
        <color theme="1"/>
        <rFont val="Calibri"/>
        <family val="2"/>
        <scheme val="minor"/>
      </rPr>
      <t xml:space="preserve">Vigencia 2024: </t>
    </r>
    <r>
      <rPr>
        <sz val="10"/>
        <rFont val="Calibri"/>
        <family val="2"/>
        <scheme val="minor"/>
      </rPr>
      <t>90% de incidentes gestionados</t>
    </r>
  </si>
  <si>
    <t>Vigencia 2024:  Aumentar el porcentaje de contribuyentes  que estan totalmente de acuerdo respecto a la claridad y utilidad de los contenidos publicados en los medios de comunicación (de acuerdo con el resultado de la Encuesta de satisfacción 2023)</t>
  </si>
  <si>
    <t>Indice de Claridad y Utilidad de las comunicaciones SDH para Contribuyentes</t>
  </si>
  <si>
    <t>Maria Cristina Ruiz Perez - 
Profesional Especializado</t>
  </si>
  <si>
    <t>Resultado encuesta de satisfacción 2023 + 0.5</t>
  </si>
  <si>
    <t>Linemientos y directrices Alcaldia mayor de Bogotá D.C.</t>
  </si>
  <si>
    <t>(Publicaciones ejecutadas  del plan de Comunicación anual en el trimestre /Publicaciones programadas en el plan de Comunicaciónes anual en el trimestre)*100</t>
  </si>
  <si>
    <t>Ley 1755</t>
  </si>
  <si>
    <t>Programa de Trasnparencia y etica publica</t>
  </si>
  <si>
    <t xml:space="preserve">Monitorear la atención oportuna de las PQRS en las áreas </t>
  </si>
  <si>
    <t>Seguimiento a la repuesta oportuna de las PQRS por área</t>
  </si>
  <si>
    <t>Atención  oportuna a las PQRS recibidas en las áreas</t>
  </si>
  <si>
    <t>Numero de PQRS contestadas a tiempo / PQRS recibidas en el periodo</t>
  </si>
  <si>
    <t xml:space="preserve">Gestor de área </t>
  </si>
  <si>
    <t>Lider del proceso</t>
  </si>
  <si>
    <t>Dirección Distrital de Tesoreria</t>
  </si>
  <si>
    <t>Dirección Distrital de Crédito Píblico</t>
  </si>
  <si>
    <t>Dirección de Estadisticas y Estudios Fiscales</t>
  </si>
  <si>
    <t>Dirección Juridica</t>
  </si>
  <si>
    <t>Culminar la caracterización de los procesos de aucerdo con la optimizacion del modelo de macroprocesos y sus respectivos documentos asociados</t>
  </si>
  <si>
    <t>depende de cada area (Plan de actualización)</t>
  </si>
  <si>
    <t>Numero de documentos actualizados de acuerdo a la optimizacion del mdl de macroprocesos</t>
  </si>
  <si>
    <t>$ 13.420.530 millones de pesos</t>
  </si>
  <si>
    <t>(Valor del recaudo oportuno obtenido / Valor meta recaudo oportuno) * 100</t>
  </si>
  <si>
    <t>$ 279.994 millones de pesos</t>
  </si>
  <si>
    <t>(Valor del recaudo por gestión obtenido / Valor meta recaudo por gestión) * 100</t>
  </si>
  <si>
    <t xml:space="preserve">Lograr la formalización de 2.000 unidades productivas </t>
  </si>
  <si>
    <t>Plan Anticorrupción y de Atención al Ciudadano</t>
  </si>
  <si>
    <t>Plan Estratégico de Talento
Humano</t>
  </si>
  <si>
    <t xml:space="preserve">Número de actividades de
difusión realizadas </t>
  </si>
  <si>
    <t>OFD  actualizado en la pagina web</t>
  </si>
  <si>
    <t>6 actualizaciones de contenido OFD</t>
  </si>
  <si>
    <t>Cantidad de actualizaciones de contenido OFD</t>
  </si>
  <si>
    <t>Cantidad de actualizaciones realizadas en el OFD en la vigencia</t>
  </si>
  <si>
    <t>Jorge Luis Prieto - Subdirector Análisis Sectorial</t>
  </si>
  <si>
    <t>Avance del Documento Metodológico/Cronograma</t>
  </si>
  <si>
    <t>Documento técnico</t>
  </si>
  <si>
    <t>Avance documento técnico/Cronograma</t>
  </si>
  <si>
    <t>Actualmente este es un indicador de proceso. Distribución mensual: Abril 20%, mayo, junio,julio,agosto, septiembre octubre 10%, Noviembre 20%</t>
  </si>
  <si>
    <t>(Número de actividades ejecutadas/Total de actividades programadas)*100</t>
  </si>
  <si>
    <t>Diseñar roles compuestos en el sistema BogData</t>
  </si>
  <si>
    <t>Avance en el cumplimiento del cronograma de capacitación</t>
  </si>
  <si>
    <t>Todos los procesos de la DDT</t>
  </si>
  <si>
    <t>Olga Lucia Guzman</t>
  </si>
  <si>
    <t xml:space="preserve">Realizar dos eventos de divulgación de la información jurídica hacendaria para conocimiento y apropiación  de los usuarios internos y externos  </t>
  </si>
  <si>
    <t>(# de capacitaciones realizadas en el semestre / capacitaciones programadas para la vigencia (2)) *100</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</si>
  <si>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</si>
  <si>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</si>
  <si>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</si>
  <si>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 xml:space="preserve">dos (2) informes al Comité de Conciliación </t>
  </si>
  <si>
    <t>informes al comité de conciliación</t>
  </si>
  <si>
    <t>cantidad de Informes presentados ante el comité de conciliación en el periodo.</t>
  </si>
  <si>
    <t>cuatro (4) Socializaciones producto de las mesas técnicas jurídicas de análisis de casos.</t>
  </si>
  <si>
    <t xml:space="preserve">Cantidad de socializaciones de los lineamientos y recomendaciones realizadas en el periodo </t>
  </si>
  <si>
    <t xml:space="preserve">Cuatro (4)  capacitaciones, una (1)trimestral para el fortalecimiento de habilidades en las plataforma BOGDATA modulo MM y la plataforma SECOP (secop ii, tvec) </t>
  </si>
  <si>
    <t>(# de capacitaciones realizadas en el período /#capacitaciones programadas (4)) *100</t>
  </si>
  <si>
    <t xml:space="preserve">Relizar seguimiento a los canales a partir de los lineamientos definidos dentro del modelo de servicio de la SDH y Presentar a nivel directivo resultado de los seguimientos a la operación de esos canales </t>
  </si>
  <si>
    <t>Hacer monitoreo a las acciones incluidas en la estrategia de participación</t>
  </si>
  <si>
    <t>Aumentar en 4 puntos el 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</si>
  <si>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</si>
  <si>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Victor Manuel Hernandez </t>
  </si>
  <si>
    <t>Mejorar la prestacion del servicio de acuerdo con los resultados generados por el modelo de evaluación</t>
  </si>
  <si>
    <t>Aumentar el índice de oportunidad  en la atenciòn de solicitudes ciudadanas de la SDH</t>
  </si>
  <si>
    <t>Indice de oportunidad en la atenciòn de solicitudes ciudadanas de la SDH</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</si>
  <si>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</si>
  <si>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</si>
  <si>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</si>
  <si>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</si>
  <si>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</si>
  <si>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</si>
  <si>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</si>
  <si>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</si>
  <si>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Presentaciones y/o informes cuatrimestrales de seguimiento a la ejecución presupuestal de gastos de funcionamiento e inversión:
-Mayo 2024 con corte al 30 de abril 2024.
-Agosto 2024 con corte al 31 de julio 2024.
-Octubre 2024 con corte al 30 de septiembre 2024.</t>
  </si>
  <si>
    <t>Presentaciones de seguimiento a ejecución presupuestal</t>
  </si>
  <si>
    <t>CPR--118</t>
  </si>
  <si>
    <t>Dos (2) envíos de comunicados de seguimiento a la ejecución presupuestal, así:
-Mayo 2024 con corte de información al 30 de abril de 2024.
-Septiembre 2024 con corte de información a 31 de agosto de 2024.</t>
  </si>
  <si>
    <t>2 comunicados de seguimiento a la ejecución presupuestal enviados en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</si>
  <si>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</si>
  <si>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</si>
  <si>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cuatro gastos elegibles del plan de austeridad 2024 / Porcentaje de ahorro programado para los 4 gastos elegibles) * 100</t>
  </si>
  <si>
    <t>Erika Patricia Herrera Albor, Profesional Universitario</t>
  </si>
  <si>
    <t>Implementar acciones para cerrar las brechas identificadas en la medición de Cultura Organizacional</t>
  </si>
  <si>
    <t>Ejecutar el 50% del plan de trabajo para cerrar las brechas identificadas en la medición durante el 2023</t>
  </si>
  <si>
    <t>Incorporar buenas prácticas de gestión del conocimiento en el Plan de Capacitación</t>
  </si>
  <si>
    <t>Plan de capacitación con practicas de gestión del conocimiento incorporadas</t>
  </si>
  <si>
    <t>Nivel de Ejecución del Cronograma</t>
  </si>
  <si>
    <t>Libardo Castro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</si>
  <si>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</si>
  <si>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</si>
  <si>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</si>
  <si>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Ejecutar el Plan de Trabajo para generar la Evaluación del desempeño Laboral</t>
  </si>
  <si>
    <t>Cronograma de Trabajo ejecutado</t>
  </si>
  <si>
    <t>Rodolfo Gutierrez Ramírez</t>
  </si>
  <si>
    <t>Reporte del estado de provisión de los empleos de la planta de personal</t>
  </si>
  <si>
    <t xml:space="preserve">Planta de personal provista al 80% </t>
  </si>
  <si>
    <t xml:space="preserve">Nivel de provisión de empleos de planta permanente  de la Entidad </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</si>
  <si>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</si>
  <si>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</si>
  <si>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</si>
  <si>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</si>
  <si>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</si>
  <si>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</si>
  <si>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</si>
  <si>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</si>
  <si>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</si>
  <si>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</si>
  <si>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</si>
  <si>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</si>
  <si>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</si>
  <si>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</si>
  <si>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</si>
  <si>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</si>
  <si>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</si>
  <si>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Revisar la pertinencia de los procedimientos y trámites de la Dirección Distrital de Presupuesto</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</si>
  <si>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</si>
  <si>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</si>
  <si>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</si>
  <si>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</si>
  <si>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</si>
  <si>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Realizar capacitación sobre Gestión Financiera para las las entidades distritales (DDP / DDT / DDC)</t>
  </si>
  <si>
    <t>Número de capacitaciones ejecutadas / Número de capacitaciones programadas</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</si>
  <si>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</si>
  <si>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</si>
  <si>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</si>
  <si>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</si>
  <si>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</si>
  <si>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Tres (3) informes</t>
  </si>
  <si>
    <t>Informes de análisis de ejecucion presupuestal de las entidades que conforman el Presupuesto Anual</t>
  </si>
  <si>
    <t>(# de informes realizados / # de informes programados) / 100</t>
  </si>
  <si>
    <t>Herramient PMR</t>
  </si>
  <si>
    <t xml:space="preserve"> Número de entidades con la Herramienta Productos, Metas y Resultados Optimizadas IME-2021-2024</t>
  </si>
  <si>
    <t>Indice de uso de las tecnologias de información</t>
  </si>
  <si>
    <t>((Cantidad de usuarios en la vigencia en uso de Office 365 (OneDrive y SharePoint) - Linea Base) / Linea Base) * 100%</t>
  </si>
  <si>
    <t>NA</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</si>
  <si>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</si>
  <si>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</si>
  <si>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</si>
  <si>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</si>
  <si>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</si>
  <si>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</si>
  <si>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</si>
  <si>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</si>
  <si>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</si>
  <si>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</si>
  <si>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</si>
  <si>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</si>
  <si>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</si>
  <si>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</si>
  <si>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</si>
  <si>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</si>
  <si>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</si>
  <si>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</si>
  <si>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</si>
  <si>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</si>
  <si>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</si>
  <si>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</si>
  <si>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</si>
  <si>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</si>
  <si>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</si>
  <si>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</si>
  <si>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</si>
  <si>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</si>
  <si>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</si>
  <si>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</si>
  <si>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</si>
  <si>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</si>
  <si>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 </t>
  </si>
  <si>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</si>
  <si>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</si>
  <si>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</si>
  <si>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</si>
  <si>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</si>
  <si>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Armonizar los procesos ITIL en el CPR-121 para el soporte a BogData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</si>
  <si>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</si>
  <si>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</si>
  <si>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</si>
  <si>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</si>
  <si>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</si>
  <si>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</si>
  <si>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Facilitar el acceso de todas las personas a la información publicada en la sede electrónica de la entidad ofreciendo una experiencia de usario satisfactoria</t>
  </si>
  <si>
    <t>Claudia Gomez - Prof Esp.
Layne Bermudez
Prof. Esp.</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</si>
  <si>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</si>
  <si>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</si>
  <si>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</si>
  <si>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</si>
  <si>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</si>
  <si>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</si>
  <si>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</si>
  <si>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</si>
  <si>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</si>
  <si>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</si>
  <si>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Dairo Cardona</t>
  </si>
  <si>
    <t>Ricardo Nieto</t>
  </si>
  <si>
    <t>Cumplir con las auditorias programadas</t>
  </si>
  <si>
    <t>Cumplir con las evaluaciones programadas</t>
  </si>
  <si>
    <t>Cumplir con los seguimientos programados</t>
  </si>
  <si>
    <t>Contratación de deuda de acuerdo con las solicitudes de financiamiento requeridas por el comité GAP.</t>
  </si>
  <si>
    <t xml:space="preserve">Si no hay solicitudes, 100%,
Desembolsos en el Trimestre/solicitudes Comité GAP </t>
  </si>
  <si>
    <t>Seguimiento a Mercados de capitales locales y externos</t>
  </si>
  <si>
    <t>realizar al menos 1 informe de seguimiento a Bonos del Distrito, indicadores económicos y panorama internacional</t>
  </si>
  <si>
    <t>(# de informes en el trimestre/6)* 100</t>
  </si>
  <si>
    <t xml:space="preserve">Soportes de retroalimentación de la asesoría. </t>
  </si>
  <si>
    <t>Si no hay solicitudes de asesoría , 100%,
Asesorias realizadas/solicitudes recibidas</t>
  </si>
  <si>
    <t>Publicación mensual en la página web de la shd del perfil de la deuda. Total 12
- Publicación mensual en la página web de Estado de la Deuda . Total 12
- Informe trimestral al Concejo de Bogotá. 4</t>
  </si>
  <si>
    <t>(Número de publicaciones realizadas  / número de publicaciones programadas Total 32) * 100</t>
  </si>
  <si>
    <t>Comité de Direcciòn 22/04/2024</t>
  </si>
  <si>
    <t xml:space="preserve">e-mails 9 de julio </t>
  </si>
  <si>
    <t>Modificar la programación de las metas del indicador “Rendimientos Financieros” del plan de acción institucional 2024, incluyendo el primer trimestre</t>
  </si>
  <si>
    <t>se modifica la meta proyecta de ingresos por rendimientos financieros debido a la inclusión de nuevos conceptos en su cálculo como lo explica el Jefe de la Oficina de Inversiones</t>
  </si>
  <si>
    <t xml:space="preserve">Aprobado jefe OAP </t>
  </si>
  <si>
    <t>$732.588,8 millones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</si>
</sst>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44" formatCode="_-&quot;XDR&quot;* #,##0.00_-;\-&quot;XDR&quot;* #,##0.00_-;_-&quot;XDR&quot;* &quot;-&quot;??_-;_-@_-"/>
    <numFmt numFmtId="43" formatCode="_-* #,##0.00_-;\-* #,##0.00_-;_-* &quot;-&quot;??_-;_-@_-"/>
    <numFmt numFmtId="164" formatCode="&quot;$&quot;\ #,##0;[Red]\-&quot;$&quot;\ #,##0"/>
    <numFmt numFmtId="165" formatCode="_-&quot;$&quot;\ * #,##0_-;\-&quot;$&quot;\ * #,##0_-;_-&quot;$&quot;\ * &quot;-&quot;_-;_-@_-"/>
    <numFmt numFmtId="166" formatCode="_ [$€-2]\ * #,##0.00_ ;_ [$€-2]\ * \-#,##0.00_ ;_ [$€-2]\ * &quot;-&quot;??_ "/>
    <numFmt numFmtId="167" formatCode="_-[$$-409]* #,##0_ ;_-[$$-409]* \-#,##0\ ;_-[$$-409]* &quot;-&quot;??_ ;_-@_ "/>
    <numFmt numFmtId="168" formatCode="_-&quot;$&quot;\ * #,##0_-;\-&quot;$&quot;\ * #,##0_-;_-&quot;$&quot;\ * &quot;-&quot;??_-;_-@_-"/>
    <numFmt numFmtId="169" formatCode="0.0%"/>
    <numFmt numFmtId="170" formatCode="_-* #,##0_-;\-* #,##0_-;_-* &quot;-&quot;??_-;_-@_-"/>
    <numFmt numFmtId="171" formatCode="#,##0_ ;\-#,##0\ "/>
    <numFmt numFmtId="172" formatCode="&quot;$&quot;\ #,##0.00"/>
  </numFmts>
  <fonts count="68">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2"/>
      <color rgb="FF000000"/>
      <name val="Calibri"/>
      <family val="2"/>
    </font>
    <font>
      <sz val="12"/>
      <color rgb="FFFF0000"/>
      <name val="Calibri"/>
      <family val="2"/>
      <scheme val="minor"/>
    </font>
    <font>
      <sz val="12"/>
      <name val="Calibri"/>
      <family val="2"/>
    </font>
    <font>
      <sz val="12"/>
      <color rgb="FF808080"/>
      <name val="Calibri"/>
      <family val="2"/>
    </font>
    <font>
      <b/>
      <sz val="12"/>
      <color rgb="FF000000"/>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
      <sz val="11"/>
      <color theme="0"/>
      <name val="Calibri"/>
      <family val="2"/>
      <scheme val="minor"/>
    </font>
    <font>
      <sz val="11"/>
      <color theme="1"/>
      <name val="Arial"/>
      <family val="2"/>
    </font>
  </fonts>
  <fills count="16">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
      <patternFill patternType="solid">
        <fgColor theme="9"/>
        <bgColor indexed="64"/>
      </patternFill>
    </fill>
  </fills>
  <borders count="31">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6" fontId="7" fillId="0" borderId="0" applyFont="0" applyFill="0" applyBorder="0" applyAlignment="0" applyProtection="0"/>
    <xf numFmtId="165" fontId="25" fillId="0" borderId="0" applyFont="0" applyFill="0" applyBorder="0" applyAlignment="0" applyProtection="0"/>
    <xf numFmtId="9" fontId="25" fillId="0" borderId="0" applyFont="0" applyFill="0" applyBorder="0" applyAlignment="0" applyProtection="0"/>
    <xf numFmtId="44" fontId="25" fillId="0" borderId="0" applyFont="0" applyFill="0" applyBorder="0" applyAlignment="0" applyProtection="0"/>
    <xf numFmtId="43" fontId="25" fillId="0" borderId="0" applyFont="0" applyFill="0" applyBorder="0" applyAlignment="0" applyProtection="0"/>
  </cellStyleXfs>
  <cellXfs count="562">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165"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165"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36" fillId="0" borderId="3" xfId="0" applyFont="1" applyBorder="1" applyAlignment="1" applyProtection="1">
      <alignment vertical="center"/>
      <protection locked="0"/>
    </xf>
    <xf numFmtId="164"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165" fontId="0" fillId="0" borderId="3" xfId="6" applyFont="1" applyFill="1" applyBorder="1" applyAlignment="1" applyProtection="1">
      <alignment vertical="center" wrapText="1"/>
      <protection locked="0"/>
    </xf>
    <xf numFmtId="167" fontId="36" fillId="0" borderId="3" xfId="7" applyNumberFormat="1" applyFont="1" applyBorder="1" applyAlignment="1" applyProtection="1">
      <alignment horizontal="center" vertical="center" wrapText="1"/>
      <protection locked="0"/>
    </xf>
    <xf numFmtId="167" fontId="36" fillId="0" borderId="3" xfId="7" applyNumberFormat="1" applyFont="1" applyFill="1" applyBorder="1" applyAlignment="1" applyProtection="1">
      <alignment horizontal="center" vertical="center" wrapText="1"/>
      <protection locked="0"/>
    </xf>
    <xf numFmtId="164"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3"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3" fillId="0" borderId="3" xfId="0" applyFont="1" applyBorder="1" applyAlignment="1" applyProtection="1">
      <alignment horizontal="left" vertical="center" wrapText="1"/>
      <protection locked="0"/>
    </xf>
    <xf numFmtId="165" fontId="43"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165" fontId="0" fillId="0" borderId="3" xfId="6" applyFont="1" applyBorder="1" applyAlignment="1" applyProtection="1">
      <alignment horizontal="center" vertical="center" wrapText="1"/>
      <protection locked="0"/>
    </xf>
    <xf numFmtId="9" fontId="44"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165" fontId="32" fillId="0" borderId="3" xfId="6" applyFont="1" applyBorder="1" applyAlignment="1" applyProtection="1">
      <alignment horizontal="center" vertical="center" wrapText="1"/>
      <protection locked="0"/>
    </xf>
    <xf numFmtId="168"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69" fontId="33" fillId="0" borderId="3" xfId="7" applyNumberFormat="1" applyFont="1" applyBorder="1" applyAlignment="1" applyProtection="1">
      <alignment horizontal="center" vertical="center" wrapText="1"/>
      <protection locked="0"/>
    </xf>
    <xf numFmtId="169" fontId="0" fillId="0" borderId="3" xfId="7" applyNumberFormat="1" applyFont="1" applyBorder="1" applyAlignment="1" applyProtection="1">
      <alignment horizontal="center" vertical="center" wrapText="1"/>
      <protection locked="0"/>
    </xf>
    <xf numFmtId="0" fontId="47" fillId="0" borderId="3" xfId="0" applyFont="1" applyBorder="1" applyAlignment="1" applyProtection="1">
      <alignment vertical="center" wrapText="1"/>
      <protection locked="0"/>
    </xf>
    <xf numFmtId="0" fontId="47" fillId="0" borderId="3" xfId="0" applyFont="1" applyBorder="1" applyAlignment="1" applyProtection="1">
      <alignment horizontal="center" vertical="center" wrapText="1"/>
      <protection locked="0"/>
    </xf>
    <xf numFmtId="0" fontId="48" fillId="0" borderId="3" xfId="0" applyFont="1" applyBorder="1" applyAlignment="1" applyProtection="1">
      <alignment vertical="center" wrapText="1"/>
      <protection locked="0"/>
    </xf>
    <xf numFmtId="165" fontId="47" fillId="0" borderId="3" xfId="6" applyFont="1" applyFill="1" applyBorder="1" applyAlignment="1" applyProtection="1">
      <alignment vertical="center" wrapText="1"/>
      <protection locked="0"/>
    </xf>
    <xf numFmtId="0" fontId="47" fillId="0" borderId="3" xfId="7" applyNumberFormat="1" applyFont="1" applyFill="1" applyBorder="1" applyAlignment="1" applyProtection="1">
      <alignment horizontal="center" vertical="center" wrapText="1"/>
      <protection locked="0"/>
    </xf>
    <xf numFmtId="0" fontId="48" fillId="0" borderId="3" xfId="0" applyFont="1" applyBorder="1" applyAlignment="1" applyProtection="1">
      <alignment horizontal="left" vertical="center" wrapText="1"/>
      <protection locked="0"/>
    </xf>
    <xf numFmtId="0" fontId="48" fillId="0" borderId="3" xfId="7" applyNumberFormat="1" applyFont="1" applyFill="1" applyBorder="1" applyAlignment="1" applyProtection="1">
      <alignment horizontal="center" vertical="center" wrapText="1"/>
      <protection locked="0"/>
    </xf>
    <xf numFmtId="9" fontId="48" fillId="0" borderId="3" xfId="7" applyFont="1" applyFill="1" applyBorder="1" applyAlignment="1" applyProtection="1">
      <alignment horizontal="center" vertical="center" wrapText="1"/>
      <protection locked="0"/>
    </xf>
    <xf numFmtId="10" fontId="47"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165"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164"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70"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165" fontId="44"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165" fontId="44"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165"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165" fontId="0" fillId="9" borderId="3" xfId="6" applyFont="1" applyFill="1" applyBorder="1" applyAlignment="1" applyProtection="1">
      <alignment vertical="center" wrapText="1"/>
      <protection locked="0"/>
    </xf>
    <xf numFmtId="0" fontId="51" fillId="0" borderId="5" xfId="0" applyFont="1" applyBorder="1" applyAlignment="1">
      <alignment horizontal="center" wrapText="1"/>
    </xf>
    <xf numFmtId="0" fontId="51"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2" fillId="0" borderId="3" xfId="0" applyFont="1" applyBorder="1" applyAlignment="1" applyProtection="1">
      <alignment vertical="center" wrapText="1"/>
      <protection locked="0"/>
    </xf>
    <xf numFmtId="0" fontId="54" fillId="0" borderId="3" xfId="0" applyFont="1" applyBorder="1" applyAlignment="1" applyProtection="1">
      <alignment vertical="center" wrapText="1"/>
      <protection locked="0"/>
    </xf>
    <xf numFmtId="1" fontId="0" fillId="0" borderId="3" xfId="7" applyNumberFormat="1" applyFont="1" applyBorder="1" applyAlignment="1" applyProtection="1">
      <alignment horizontal="center" vertical="center" wrapText="1"/>
      <protection locked="0"/>
    </xf>
    <xf numFmtId="0" fontId="51" fillId="0" borderId="5" xfId="0" applyFont="1" applyBorder="1" applyAlignment="1">
      <alignment vertical="center"/>
    </xf>
    <xf numFmtId="0" fontId="51" fillId="0" borderId="3" xfId="0" applyFont="1" applyBorder="1" applyAlignment="1">
      <alignment vertical="center"/>
    </xf>
    <xf numFmtId="0" fontId="51" fillId="0" borderId="6" xfId="0" applyFont="1" applyBorder="1" applyAlignment="1">
      <alignment vertical="center" wrapText="1"/>
    </xf>
    <xf numFmtId="0" fontId="51" fillId="0" borderId="3" xfId="0" applyFont="1" applyBorder="1" applyAlignment="1">
      <alignment vertical="center" wrapText="1"/>
    </xf>
    <xf numFmtId="169"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165"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165"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5" fillId="2" borderId="3" xfId="0" applyFont="1" applyFill="1" applyBorder="1" applyAlignment="1">
      <alignment wrapText="1"/>
    </xf>
    <xf numFmtId="0" fontId="55" fillId="2" borderId="5" xfId="0" applyFont="1" applyFill="1" applyBorder="1" applyAlignment="1">
      <alignment vertical="center" wrapText="1"/>
    </xf>
    <xf numFmtId="0" fontId="55" fillId="2" borderId="5" xfId="0" applyFont="1" applyFill="1" applyBorder="1" applyAlignment="1">
      <alignment horizontal="center" vertical="center" wrapText="1"/>
    </xf>
    <xf numFmtId="0" fontId="55"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5" fillId="0" borderId="3" xfId="0" applyFont="1" applyBorder="1" applyAlignment="1">
      <alignment wrapText="1"/>
    </xf>
    <xf numFmtId="0" fontId="55" fillId="0" borderId="5" xfId="0" applyFont="1" applyBorder="1" applyAlignment="1">
      <alignment vertical="center" wrapText="1"/>
    </xf>
    <xf numFmtId="0" fontId="55"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5"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1"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165" fontId="32" fillId="9" borderId="3" xfId="6" applyFont="1" applyFill="1" applyBorder="1" applyAlignment="1" applyProtection="1">
      <alignment vertical="center" wrapText="1"/>
      <protection locked="0"/>
    </xf>
    <xf numFmtId="0" fontId="47" fillId="9" borderId="3" xfId="0" applyFont="1" applyFill="1" applyBorder="1" applyAlignment="1" applyProtection="1">
      <alignment vertical="center" wrapText="1"/>
      <protection locked="0"/>
    </xf>
    <xf numFmtId="0" fontId="48" fillId="9" borderId="3" xfId="0" applyFont="1" applyFill="1" applyBorder="1" applyAlignment="1" applyProtection="1">
      <alignment horizontal="left" vertical="center" wrapText="1"/>
      <protection locked="0"/>
    </xf>
    <xf numFmtId="0" fontId="47" fillId="9" borderId="3" xfId="0" applyFont="1" applyFill="1" applyBorder="1" applyAlignment="1" applyProtection="1">
      <alignment horizontal="center" vertical="center" wrapText="1"/>
      <protection locked="0"/>
    </xf>
    <xf numFmtId="0" fontId="47" fillId="9" borderId="3" xfId="0" applyFont="1" applyFill="1" applyBorder="1" applyAlignment="1" applyProtection="1">
      <alignment horizontal="left" vertical="center" wrapText="1"/>
      <protection locked="0"/>
    </xf>
    <xf numFmtId="0" fontId="48" fillId="9" borderId="3" xfId="0" applyFont="1" applyFill="1" applyBorder="1" applyAlignment="1" applyProtection="1">
      <alignment vertical="center" wrapText="1"/>
      <protection locked="0"/>
    </xf>
    <xf numFmtId="165" fontId="47" fillId="9" borderId="3" xfId="6" applyFont="1" applyFill="1" applyBorder="1" applyAlignment="1" applyProtection="1">
      <alignment vertical="center" wrapText="1"/>
      <protection locked="0"/>
    </xf>
    <xf numFmtId="0" fontId="48" fillId="9" borderId="3" xfId="7" applyNumberFormat="1" applyFont="1" applyFill="1" applyBorder="1" applyAlignment="1" applyProtection="1">
      <alignment horizontal="center" vertical="center" wrapText="1"/>
      <protection locked="0"/>
    </xf>
    <xf numFmtId="0" fontId="47" fillId="9" borderId="3" xfId="7" applyNumberFormat="1" applyFont="1" applyFill="1" applyBorder="1" applyAlignment="1" applyProtection="1">
      <alignment horizontal="center" vertical="center" wrapText="1"/>
      <protection locked="0"/>
    </xf>
    <xf numFmtId="9" fontId="48" fillId="9" borderId="3" xfId="7" applyFont="1" applyFill="1" applyBorder="1" applyAlignment="1" applyProtection="1">
      <alignment horizontal="center" vertical="center" wrapText="1"/>
      <protection locked="0"/>
    </xf>
    <xf numFmtId="10" fontId="47"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56"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56"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165" fontId="0" fillId="9" borderId="3" xfId="6" applyFont="1" applyFill="1" applyBorder="1" applyAlignment="1" applyProtection="1">
      <alignment horizontal="center" vertical="center" wrapText="1"/>
      <protection locked="0"/>
    </xf>
    <xf numFmtId="169"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4" fillId="0" borderId="3" xfId="7" applyNumberFormat="1" applyFont="1" applyBorder="1" applyAlignment="1" applyProtection="1">
      <alignment vertical="center" wrapText="1"/>
      <protection locked="0"/>
    </xf>
    <xf numFmtId="165"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165"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2"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2"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57" fillId="11" borderId="5" xfId="0" applyFont="1" applyFill="1" applyBorder="1" applyAlignment="1">
      <alignment wrapText="1"/>
    </xf>
    <xf numFmtId="0" fontId="57" fillId="11" borderId="5" xfId="0" applyFont="1" applyFill="1" applyBorder="1"/>
    <xf numFmtId="0" fontId="58" fillId="11" borderId="5" xfId="0" applyFont="1" applyFill="1" applyBorder="1" applyAlignment="1">
      <alignment wrapText="1"/>
    </xf>
    <xf numFmtId="0" fontId="57" fillId="11" borderId="29" xfId="0" applyFont="1" applyFill="1" applyBorder="1" applyAlignment="1">
      <alignment wrapText="1"/>
    </xf>
    <xf numFmtId="0" fontId="57" fillId="11" borderId="29" xfId="0" applyFont="1" applyFill="1" applyBorder="1"/>
    <xf numFmtId="0" fontId="58" fillId="11" borderId="29" xfId="0" applyFont="1" applyFill="1" applyBorder="1" applyAlignment="1">
      <alignment wrapText="1"/>
    </xf>
    <xf numFmtId="0" fontId="55" fillId="0" borderId="5" xfId="0" applyFont="1" applyBorder="1" applyAlignment="1">
      <alignment wrapText="1"/>
    </xf>
    <xf numFmtId="0" fontId="55" fillId="0" borderId="5" xfId="0" applyFont="1" applyBorder="1"/>
    <xf numFmtId="0" fontId="51" fillId="0" borderId="5" xfId="0" applyFont="1" applyBorder="1" applyAlignment="1">
      <alignment wrapText="1"/>
    </xf>
    <xf numFmtId="0" fontId="51" fillId="0" borderId="0" xfId="0" applyFont="1"/>
    <xf numFmtId="0" fontId="51" fillId="0" borderId="3" xfId="0" applyFont="1" applyBorder="1" applyAlignment="1">
      <alignment wrapText="1"/>
    </xf>
    <xf numFmtId="9" fontId="51" fillId="0" borderId="5" xfId="0" applyNumberFormat="1" applyFont="1" applyBorder="1" applyAlignment="1">
      <alignment wrapText="1"/>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0" fontId="9" fillId="0" borderId="0" xfId="0" applyFont="1" applyAlignment="1" applyProtection="1">
      <alignment horizontal="center" vertical="center"/>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164" fontId="32" fillId="0" borderId="3" xfId="0" applyNumberFormat="1" applyFont="1" applyBorder="1" applyAlignment="1" applyProtection="1">
      <alignment horizontal="left" vertical="center" wrapText="1"/>
      <protection locked="0"/>
    </xf>
    <xf numFmtId="0" fontId="0" fillId="0" borderId="3" xfId="0" applyBorder="1" applyAlignment="1">
      <alignment horizontal="left" vertical="center" wrapText="1"/>
    </xf>
    <xf numFmtId="0" fontId="0" fillId="9" borderId="0" xfId="0" applyFill="1" applyAlignment="1" applyProtection="1">
      <alignment vertical="center"/>
      <protection locked="0"/>
    </xf>
    <xf numFmtId="0" fontId="33" fillId="9" borderId="3" xfId="0" applyFont="1" applyFill="1" applyBorder="1" applyAlignment="1" applyProtection="1">
      <alignment horizontal="left" vertical="center" wrapText="1"/>
      <protection locked="0"/>
    </xf>
    <xf numFmtId="0" fontId="62" fillId="9" borderId="3" xfId="0" applyFont="1" applyFill="1" applyBorder="1" applyAlignment="1" applyProtection="1">
      <alignment horizontal="left" vertical="center" wrapText="1"/>
      <protection locked="0"/>
    </xf>
    <xf numFmtId="0" fontId="63" fillId="9"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center" vertical="center"/>
      <protection locked="0"/>
    </xf>
    <xf numFmtId="0" fontId="33" fillId="9" borderId="3" xfId="0" applyFont="1" applyFill="1" applyBorder="1" applyAlignment="1">
      <alignment vertical="center" wrapText="1"/>
    </xf>
    <xf numFmtId="1" fontId="33" fillId="9" borderId="3" xfId="0" applyNumberFormat="1" applyFont="1" applyFill="1" applyBorder="1" applyAlignment="1">
      <alignment horizontal="center" vertical="center" wrapText="1"/>
    </xf>
    <xf numFmtId="0" fontId="33" fillId="9" borderId="3" xfId="0" applyFont="1" applyFill="1" applyBorder="1" applyAlignment="1">
      <alignment horizontal="left" vertical="center" wrapText="1"/>
    </xf>
    <xf numFmtId="0" fontId="33" fillId="9" borderId="3" xfId="0" applyFont="1" applyFill="1" applyBorder="1" applyAlignment="1">
      <alignment horizontal="center" vertical="center"/>
    </xf>
    <xf numFmtId="0" fontId="33" fillId="9" borderId="3" xfId="0" applyFont="1" applyFill="1" applyBorder="1" applyAlignment="1">
      <alignment horizontal="center" vertical="center" wrapText="1"/>
    </xf>
    <xf numFmtId="0" fontId="0" fillId="6" borderId="3" xfId="0" applyFill="1" applyBorder="1" applyAlignment="1">
      <alignment horizontal="center"/>
    </xf>
    <xf numFmtId="0" fontId="0" fillId="6" borderId="3" xfId="0" applyFill="1" applyBorder="1" applyAlignment="1">
      <alignment horizont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14" fontId="0" fillId="0" borderId="3" xfId="0" applyNumberFormat="1" applyBorder="1" applyAlignment="1">
      <alignment horizontal="center" vertical="center"/>
    </xf>
    <xf numFmtId="0" fontId="57" fillId="9" borderId="3" xfId="0" applyFont="1" applyFill="1" applyBorder="1" applyAlignment="1">
      <alignment horizontal="left" vertical="center" wrapText="1"/>
    </xf>
    <xf numFmtId="0" fontId="41" fillId="9" borderId="3" xfId="0" applyFont="1" applyFill="1" applyBorder="1" applyAlignment="1" applyProtection="1">
      <alignment vertical="center" wrapText="1"/>
      <protection locked="0"/>
    </xf>
    <xf numFmtId="0" fontId="19" fillId="0" borderId="3" xfId="0" applyFont="1" applyBorder="1" applyAlignment="1" applyProtection="1">
      <alignment horizontal="center" vertical="center" wrapText="1"/>
      <protection locked="0"/>
    </xf>
    <xf numFmtId="0" fontId="55" fillId="11" borderId="3" xfId="0" applyFont="1" applyFill="1" applyBorder="1" applyAlignment="1">
      <alignment wrapText="1"/>
    </xf>
    <xf numFmtId="0" fontId="55" fillId="11" borderId="5" xfId="0" applyFont="1" applyFill="1" applyBorder="1" applyAlignment="1">
      <alignment wrapText="1"/>
    </xf>
    <xf numFmtId="0" fontId="51" fillId="11" borderId="5" xfId="0" applyFont="1" applyFill="1" applyBorder="1" applyAlignment="1">
      <alignment wrapText="1"/>
    </xf>
    <xf numFmtId="0" fontId="40" fillId="11" borderId="5" xfId="0" applyFont="1" applyFill="1" applyBorder="1" applyAlignment="1">
      <alignment wrapText="1"/>
    </xf>
    <xf numFmtId="9" fontId="51" fillId="11" borderId="5" xfId="0" applyNumberFormat="1" applyFont="1" applyFill="1" applyBorder="1" applyAlignment="1">
      <alignment wrapText="1"/>
    </xf>
    <xf numFmtId="0" fontId="55" fillId="11" borderId="9" xfId="0" applyFont="1" applyFill="1" applyBorder="1" applyAlignment="1">
      <alignment wrapText="1"/>
    </xf>
    <xf numFmtId="0" fontId="55" fillId="11" borderId="29" xfId="0" applyFont="1" applyFill="1" applyBorder="1" applyAlignment="1">
      <alignment wrapText="1"/>
    </xf>
    <xf numFmtId="0" fontId="51" fillId="11" borderId="29" xfId="0" applyFont="1" applyFill="1" applyBorder="1" applyAlignment="1">
      <alignment wrapText="1"/>
    </xf>
    <xf numFmtId="0" fontId="40" fillId="11" borderId="29" xfId="0" applyFont="1" applyFill="1" applyBorder="1" applyAlignment="1">
      <alignment wrapText="1"/>
    </xf>
    <xf numFmtId="9" fontId="51" fillId="11" borderId="29" xfId="0" applyNumberFormat="1" applyFont="1" applyFill="1" applyBorder="1" applyAlignment="1">
      <alignment wrapText="1"/>
    </xf>
    <xf numFmtId="0" fontId="0" fillId="0" borderId="3" xfId="0" applyBorder="1" applyAlignment="1">
      <alignment horizontal="center" vertical="top" wrapText="1"/>
    </xf>
    <xf numFmtId="0" fontId="0" fillId="0" borderId="23" xfId="0" applyBorder="1" applyAlignment="1">
      <alignment horizontal="center" vertical="top" wrapText="1"/>
    </xf>
    <xf numFmtId="0" fontId="0" fillId="0" borderId="3" xfId="0" applyBorder="1" applyAlignment="1">
      <alignment horizontal="left" vertical="center"/>
    </xf>
    <xf numFmtId="9" fontId="32" fillId="2" borderId="3" xfId="7" applyFont="1" applyFill="1" applyBorder="1" applyAlignment="1" applyProtection="1">
      <alignment horizontal="center" vertical="center" wrapText="1"/>
      <protection locked="0"/>
    </xf>
    <xf numFmtId="14" fontId="0" fillId="0" borderId="3" xfId="0" applyNumberFormat="1" applyBorder="1" applyAlignment="1">
      <alignment horizontal="left" vertical="center"/>
    </xf>
    <xf numFmtId="0" fontId="32" fillId="0" borderId="3" xfId="0" applyFont="1" applyBorder="1" applyAlignment="1" applyProtection="1">
      <alignment horizontal="left" vertical="top" wrapText="1"/>
      <protection locked="0"/>
    </xf>
    <xf numFmtId="0" fontId="32" fillId="2" borderId="3" xfId="0" applyFont="1" applyFill="1" applyBorder="1" applyAlignment="1" applyProtection="1">
      <alignment horizontal="center" vertical="center"/>
      <protection locked="0"/>
    </xf>
    <xf numFmtId="0" fontId="32" fillId="2" borderId="3" xfId="0" applyFont="1" applyFill="1" applyBorder="1" applyAlignment="1">
      <alignment vertical="center" wrapText="1"/>
    </xf>
    <xf numFmtId="165" fontId="32" fillId="2" borderId="3" xfId="6" applyFont="1" applyFill="1" applyBorder="1" applyAlignment="1" applyProtection="1">
      <alignment horizontal="center" vertical="center" wrapText="1"/>
      <protection locked="0"/>
    </xf>
    <xf numFmtId="0" fontId="32" fillId="2" borderId="3" xfId="0" applyFont="1" applyFill="1" applyBorder="1" applyAlignment="1" applyProtection="1">
      <alignment horizontal="left" vertical="center" wrapText="1"/>
      <protection locked="0"/>
    </xf>
    <xf numFmtId="0" fontId="33" fillId="2" borderId="3" xfId="0" applyFont="1" applyFill="1" applyBorder="1" applyAlignment="1" applyProtection="1">
      <alignment horizontal="left" vertical="center" wrapText="1"/>
      <protection locked="0"/>
    </xf>
    <xf numFmtId="9" fontId="33" fillId="2" borderId="3" xfId="7" applyFont="1" applyFill="1" applyBorder="1" applyAlignment="1" applyProtection="1">
      <alignment horizontal="center" vertical="center" wrapText="1"/>
      <protection locked="0"/>
    </xf>
    <xf numFmtId="9" fontId="32" fillId="2" borderId="3" xfId="0" applyNumberFormat="1" applyFont="1" applyFill="1" applyBorder="1" applyAlignment="1" applyProtection="1">
      <alignment horizontal="center" vertical="center" wrapText="1"/>
      <protection locked="0"/>
    </xf>
    <xf numFmtId="14" fontId="0" fillId="0" borderId="3" xfId="0" applyNumberFormat="1" applyBorder="1" applyAlignment="1">
      <alignment horizontal="left" vertical="center" wrapText="1"/>
    </xf>
    <xf numFmtId="164" fontId="33" fillId="2" borderId="3" xfId="6" applyNumberFormat="1" applyFont="1" applyFill="1" applyBorder="1" applyAlignment="1" applyProtection="1">
      <alignment horizontal="center" vertical="center" wrapText="1"/>
      <protection locked="0"/>
    </xf>
    <xf numFmtId="10" fontId="33" fillId="2" borderId="3" xfId="7" applyNumberFormat="1" applyFont="1" applyFill="1" applyBorder="1" applyAlignment="1" applyProtection="1">
      <alignment horizontal="center" vertical="center" wrapText="1"/>
      <protection locked="0"/>
    </xf>
    <xf numFmtId="165" fontId="33" fillId="2" borderId="3" xfId="6" applyFont="1" applyFill="1" applyBorder="1" applyAlignment="1" applyProtection="1">
      <alignment horizontal="center" vertical="center" wrapText="1"/>
      <protection locked="0"/>
    </xf>
    <xf numFmtId="2" fontId="33" fillId="2" borderId="3" xfId="7" applyNumberFormat="1" applyFont="1" applyFill="1" applyBorder="1" applyAlignment="1" applyProtection="1">
      <alignment horizontal="center" vertical="center" wrapText="1"/>
      <protection locked="0"/>
    </xf>
    <xf numFmtId="1" fontId="32" fillId="2" borderId="3" xfId="7" applyNumberFormat="1" applyFont="1" applyFill="1" applyBorder="1" applyAlignment="1" applyProtection="1">
      <alignment horizontal="center" vertical="center" wrapText="1"/>
      <protection locked="0"/>
    </xf>
    <xf numFmtId="167" fontId="33" fillId="2" borderId="3" xfId="7" applyNumberFormat="1" applyFont="1" applyFill="1" applyBorder="1" applyAlignment="1" applyProtection="1">
      <alignment horizontal="center" vertical="center" wrapText="1"/>
      <protection locked="0"/>
    </xf>
    <xf numFmtId="1" fontId="33" fillId="2" borderId="3" xfId="7" applyNumberFormat="1" applyFont="1" applyFill="1" applyBorder="1" applyAlignment="1" applyProtection="1">
      <alignment horizontal="center" vertical="center" wrapText="1"/>
      <protection locked="0"/>
    </xf>
    <xf numFmtId="169" fontId="32" fillId="2" borderId="3" xfId="7" applyNumberFormat="1" applyFont="1" applyFill="1" applyBorder="1" applyAlignment="1" applyProtection="1">
      <alignment horizontal="center" vertical="center" wrapText="1"/>
      <protection locked="0"/>
    </xf>
    <xf numFmtId="169" fontId="32" fillId="2" borderId="3" xfId="0" applyNumberFormat="1" applyFont="1" applyFill="1" applyBorder="1" applyAlignment="1" applyProtection="1">
      <alignment horizontal="center" vertical="center" wrapText="1"/>
      <protection locked="0"/>
    </xf>
    <xf numFmtId="0" fontId="33" fillId="2" borderId="3" xfId="7" applyNumberFormat="1" applyFont="1" applyFill="1" applyBorder="1" applyAlignment="1" applyProtection="1">
      <alignment horizontal="center" vertical="center" wrapText="1"/>
      <protection locked="0"/>
    </xf>
    <xf numFmtId="0" fontId="32" fillId="2" borderId="3" xfId="7" applyNumberFormat="1" applyFont="1" applyFill="1" applyBorder="1" applyAlignment="1" applyProtection="1">
      <alignment horizontal="center" vertical="center" wrapText="1"/>
      <protection locked="0"/>
    </xf>
    <xf numFmtId="10" fontId="32" fillId="2" borderId="3" xfId="7" applyNumberFormat="1" applyFont="1" applyFill="1" applyBorder="1" applyAlignment="1" applyProtection="1">
      <alignment horizontal="center" vertical="center" wrapText="1"/>
      <protection locked="0"/>
    </xf>
    <xf numFmtId="168" fontId="32" fillId="2" borderId="3" xfId="8" applyNumberFormat="1" applyFont="1" applyFill="1" applyBorder="1" applyAlignment="1" applyProtection="1">
      <alignment horizontal="center" vertical="center" wrapText="1"/>
      <protection locked="0"/>
    </xf>
    <xf numFmtId="0" fontId="32" fillId="2" borderId="9" xfId="0" applyFont="1" applyFill="1" applyBorder="1" applyAlignment="1" applyProtection="1">
      <alignment horizontal="center" vertical="center" wrapText="1"/>
      <protection locked="0"/>
    </xf>
    <xf numFmtId="165" fontId="32" fillId="2" borderId="9" xfId="6" applyFont="1" applyFill="1" applyBorder="1" applyAlignment="1" applyProtection="1">
      <alignment horizontal="center" vertical="center" wrapText="1"/>
      <protection locked="0"/>
    </xf>
    <xf numFmtId="9" fontId="32" fillId="2" borderId="9" xfId="7" applyFont="1" applyFill="1" applyBorder="1" applyAlignment="1" applyProtection="1">
      <alignment horizontal="center" vertical="center" wrapText="1"/>
      <protection locked="0"/>
    </xf>
    <xf numFmtId="169" fontId="33" fillId="2" borderId="3" xfId="0" applyNumberFormat="1" applyFont="1" applyFill="1" applyBorder="1" applyAlignment="1" applyProtection="1">
      <alignment horizontal="center" vertical="center" wrapText="1"/>
      <protection locked="0"/>
    </xf>
    <xf numFmtId="9" fontId="51" fillId="2" borderId="3" xfId="0" applyNumberFormat="1" applyFont="1" applyFill="1" applyBorder="1" applyAlignment="1">
      <alignment horizontal="center" vertical="center" wrapText="1"/>
    </xf>
    <xf numFmtId="9" fontId="51" fillId="2" borderId="5" xfId="0" applyNumberFormat="1" applyFont="1" applyFill="1" applyBorder="1" applyAlignment="1">
      <alignment horizontal="center" vertical="center" wrapText="1"/>
    </xf>
    <xf numFmtId="0" fontId="61" fillId="2" borderId="5" xfId="0" applyFont="1" applyFill="1" applyBorder="1" applyAlignment="1">
      <alignment horizontal="center" vertical="center" wrapText="1"/>
    </xf>
    <xf numFmtId="0" fontId="61" fillId="2" borderId="29" xfId="0" applyFont="1" applyFill="1" applyBorder="1" applyAlignment="1">
      <alignment horizontal="center" vertical="center" wrapText="1"/>
    </xf>
    <xf numFmtId="0" fontId="61" fillId="2" borderId="3" xfId="0" applyFont="1" applyFill="1" applyBorder="1" applyAlignment="1">
      <alignment horizontal="center" vertical="center" wrapText="1"/>
    </xf>
    <xf numFmtId="0" fontId="61" fillId="2" borderId="5" xfId="0" applyFont="1" applyFill="1" applyBorder="1" applyAlignment="1">
      <alignment horizontal="center" vertical="center"/>
    </xf>
    <xf numFmtId="0" fontId="0" fillId="2" borderId="3" xfId="0" applyFill="1" applyBorder="1" applyAlignment="1" applyProtection="1">
      <alignment vertical="center" wrapText="1"/>
      <protection locked="0"/>
    </xf>
    <xf numFmtId="165" fontId="0" fillId="2" borderId="3" xfId="6" applyFont="1" applyFill="1" applyBorder="1" applyAlignment="1" applyProtection="1">
      <alignment vertical="center" wrapText="1"/>
      <protection locked="0"/>
    </xf>
    <xf numFmtId="1" fontId="0" fillId="2" borderId="3" xfId="7" applyNumberFormat="1" applyFont="1" applyFill="1" applyBorder="1" applyAlignment="1" applyProtection="1">
      <alignment horizontal="center" vertical="center" wrapText="1"/>
      <protection locked="0"/>
    </xf>
    <xf numFmtId="9" fontId="0" fillId="2" borderId="3" xfId="7" applyFont="1" applyFill="1" applyBorder="1" applyAlignment="1" applyProtection="1">
      <alignment vertical="center" wrapText="1"/>
      <protection locked="0"/>
    </xf>
    <xf numFmtId="1" fontId="0" fillId="2" borderId="3" xfId="7" applyNumberFormat="1" applyFont="1" applyFill="1" applyBorder="1" applyAlignment="1" applyProtection="1">
      <alignment vertical="center" wrapText="1"/>
      <protection locked="0"/>
    </xf>
    <xf numFmtId="164" fontId="32" fillId="2" borderId="3" xfId="0" applyNumberFormat="1" applyFont="1" applyFill="1" applyBorder="1" applyAlignment="1">
      <alignment horizontal="center" vertical="center"/>
    </xf>
    <xf numFmtId="1" fontId="32" fillId="2" borderId="3" xfId="6" applyNumberFormat="1" applyFont="1" applyFill="1" applyBorder="1" applyAlignment="1" applyProtection="1">
      <alignment horizontal="center" vertical="center" wrapText="1"/>
      <protection locked="0"/>
    </xf>
    <xf numFmtId="9" fontId="32" fillId="2" borderId="3" xfId="6" applyNumberFormat="1" applyFont="1" applyFill="1" applyBorder="1" applyAlignment="1" applyProtection="1">
      <alignment horizontal="center" vertical="center" wrapText="1"/>
      <protection locked="0"/>
    </xf>
    <xf numFmtId="169" fontId="32" fillId="2" borderId="3" xfId="6" applyNumberFormat="1" applyFont="1" applyFill="1" applyBorder="1" applyAlignment="1" applyProtection="1">
      <alignment horizontal="center" vertical="center" wrapText="1"/>
      <protection locked="0"/>
    </xf>
    <xf numFmtId="0" fontId="32" fillId="2" borderId="22" xfId="0" applyFont="1" applyFill="1" applyBorder="1" applyAlignment="1" applyProtection="1">
      <alignment horizontal="center" vertical="center" wrapText="1"/>
      <protection locked="0"/>
    </xf>
    <xf numFmtId="0" fontId="32" fillId="2" borderId="22" xfId="0" applyFont="1" applyFill="1" applyBorder="1" applyAlignment="1" applyProtection="1">
      <alignment horizontal="left" vertical="center" wrapText="1"/>
      <protection locked="0"/>
    </xf>
    <xf numFmtId="165" fontId="32" fillId="2" borderId="22" xfId="6" applyFont="1" applyFill="1" applyBorder="1" applyAlignment="1" applyProtection="1">
      <alignment horizontal="center" vertical="center" wrapText="1"/>
      <protection locked="0"/>
    </xf>
    <xf numFmtId="9" fontId="32" fillId="2" borderId="22" xfId="6" applyNumberFormat="1" applyFont="1" applyFill="1" applyBorder="1" applyAlignment="1" applyProtection="1">
      <alignment horizontal="center" vertical="center" wrapText="1"/>
      <protection locked="0"/>
    </xf>
    <xf numFmtId="169" fontId="32" fillId="2" borderId="22" xfId="6" applyNumberFormat="1" applyFont="1" applyFill="1" applyBorder="1" applyAlignment="1" applyProtection="1">
      <alignment horizontal="center" vertical="center" wrapText="1"/>
      <protection locked="0"/>
    </xf>
    <xf numFmtId="169" fontId="32" fillId="2" borderId="22" xfId="7" applyNumberFormat="1" applyFont="1" applyFill="1" applyBorder="1" applyAlignment="1" applyProtection="1">
      <alignment horizontal="center" vertical="center" wrapText="1"/>
      <protection locked="0"/>
    </xf>
    <xf numFmtId="9" fontId="32" fillId="2" borderId="22" xfId="0" applyNumberFormat="1" applyFont="1" applyFill="1" applyBorder="1" applyAlignment="1" applyProtection="1">
      <alignment horizontal="center" vertical="center" wrapText="1"/>
      <protection locked="0"/>
    </xf>
    <xf numFmtId="9" fontId="32" fillId="2" borderId="22" xfId="7" applyFont="1" applyFill="1" applyBorder="1" applyAlignment="1" applyProtection="1">
      <alignment horizontal="center" vertical="center" wrapText="1"/>
      <protection locked="0"/>
    </xf>
    <xf numFmtId="0" fontId="61" fillId="2" borderId="22" xfId="0" applyFont="1" applyFill="1" applyBorder="1" applyAlignment="1">
      <alignment horizontal="center" vertical="center" wrapText="1"/>
    </xf>
    <xf numFmtId="0" fontId="61" fillId="2" borderId="22" xfId="0" applyFont="1" applyFill="1" applyBorder="1" applyAlignment="1">
      <alignment horizontal="left" vertical="center" wrapText="1"/>
    </xf>
    <xf numFmtId="0" fontId="0" fillId="2" borderId="3" xfId="0" applyFill="1" applyBorder="1" applyAlignment="1" applyProtection="1">
      <alignment horizontal="left" vertical="center" wrapText="1"/>
      <protection locked="0"/>
    </xf>
    <xf numFmtId="165" fontId="0" fillId="2" borderId="3" xfId="6" applyFont="1" applyFill="1" applyBorder="1" applyAlignment="1" applyProtection="1">
      <alignment horizontal="left" vertical="center" wrapText="1"/>
      <protection locked="0"/>
    </xf>
    <xf numFmtId="10" fontId="0" fillId="2" borderId="3" xfId="6" applyNumberFormat="1"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horizontal="center" vertical="center" wrapText="1"/>
      <protection locked="0"/>
    </xf>
    <xf numFmtId="0" fontId="55" fillId="2" borderId="5" xfId="0" applyFont="1" applyFill="1" applyBorder="1" applyAlignment="1">
      <alignment horizontal="left" wrapText="1"/>
    </xf>
    <xf numFmtId="0" fontId="51" fillId="2" borderId="3" xfId="0" applyFont="1" applyFill="1" applyBorder="1" applyAlignment="1">
      <alignment horizontal="center" wrapText="1"/>
    </xf>
    <xf numFmtId="0" fontId="51" fillId="2" borderId="5" xfId="0" applyFont="1" applyFill="1" applyBorder="1" applyAlignment="1">
      <alignment horizontal="left" wrapText="1"/>
    </xf>
    <xf numFmtId="9" fontId="0" fillId="2" borderId="3" xfId="7" applyFont="1" applyFill="1" applyBorder="1" applyAlignment="1" applyProtection="1">
      <alignment horizontal="center" vertical="center" wrapText="1"/>
      <protection locked="0"/>
    </xf>
    <xf numFmtId="0" fontId="32" fillId="2" borderId="3" xfId="0" applyFont="1" applyFill="1" applyBorder="1" applyAlignment="1">
      <alignment horizontal="center" vertical="center" wrapText="1"/>
    </xf>
    <xf numFmtId="10" fontId="32" fillId="2" borderId="3" xfId="6" applyNumberFormat="1" applyFont="1" applyFill="1" applyBorder="1" applyAlignment="1" applyProtection="1">
      <alignment horizontal="center" vertical="center" wrapText="1"/>
      <protection locked="0"/>
    </xf>
    <xf numFmtId="10" fontId="32" fillId="2" borderId="3" xfId="0" applyNumberFormat="1" applyFont="1" applyFill="1" applyBorder="1" applyAlignment="1" applyProtection="1">
      <alignment horizontal="center" vertical="center"/>
      <protection locked="0"/>
    </xf>
    <xf numFmtId="165" fontId="32" fillId="2" borderId="0" xfId="0" applyNumberFormat="1" applyFont="1" applyFill="1" applyAlignment="1">
      <alignment horizontal="center" vertical="center"/>
    </xf>
    <xf numFmtId="43" fontId="32" fillId="2" borderId="3" xfId="9" applyFont="1" applyFill="1" applyBorder="1" applyAlignment="1" applyProtection="1">
      <alignment horizontal="center" vertical="center" wrapText="1"/>
      <protection locked="0"/>
    </xf>
    <xf numFmtId="0" fontId="33" fillId="2" borderId="5" xfId="0" applyFont="1" applyFill="1" applyBorder="1" applyAlignment="1">
      <alignment horizontal="center" vertical="center" wrapText="1"/>
    </xf>
    <xf numFmtId="9" fontId="61" fillId="2" borderId="5" xfId="0" applyNumberFormat="1" applyFont="1" applyFill="1" applyBorder="1" applyAlignment="1">
      <alignment horizontal="center" vertical="center" wrapText="1"/>
    </xf>
    <xf numFmtId="0" fontId="33" fillId="2" borderId="29" xfId="0" applyFont="1" applyFill="1" applyBorder="1" applyAlignment="1">
      <alignment horizontal="center" vertical="center" wrapText="1"/>
    </xf>
    <xf numFmtId="9" fontId="61" fillId="2" borderId="29" xfId="0" applyNumberFormat="1" applyFont="1" applyFill="1" applyBorder="1" applyAlignment="1">
      <alignment horizontal="center" vertical="center" wrapText="1"/>
    </xf>
    <xf numFmtId="0" fontId="33" fillId="2" borderId="29" xfId="0" applyFont="1" applyFill="1" applyBorder="1" applyAlignment="1">
      <alignment horizontal="center" vertical="center"/>
    </xf>
    <xf numFmtId="9" fontId="32" fillId="2" borderId="3" xfId="0" applyNumberFormat="1"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protection locked="0"/>
    </xf>
    <xf numFmtId="164" fontId="32" fillId="2" borderId="3" xfId="0" applyNumberFormat="1" applyFont="1" applyFill="1" applyBorder="1" applyAlignment="1" applyProtection="1">
      <alignment horizontal="left" vertical="center" wrapText="1"/>
      <protection locked="0"/>
    </xf>
    <xf numFmtId="0" fontId="43" fillId="2" borderId="3" xfId="0" applyFont="1" applyFill="1" applyBorder="1" applyAlignment="1" applyProtection="1">
      <alignment horizontal="left" vertical="center" wrapText="1"/>
      <protection locked="0"/>
    </xf>
    <xf numFmtId="10" fontId="32" fillId="2" borderId="3" xfId="0" applyNumberFormat="1" applyFont="1" applyFill="1" applyBorder="1" applyAlignment="1" applyProtection="1">
      <alignment horizontal="left" vertical="center" wrapText="1"/>
      <protection locked="0"/>
    </xf>
    <xf numFmtId="3" fontId="32" fillId="2" borderId="3" xfId="7" applyNumberFormat="1" applyFont="1" applyFill="1" applyBorder="1" applyAlignment="1" applyProtection="1">
      <alignment horizontal="left" vertical="center" wrapText="1"/>
      <protection locked="0"/>
    </xf>
    <xf numFmtId="9" fontId="32" fillId="2" borderId="3" xfId="7" applyFont="1" applyFill="1" applyBorder="1" applyAlignment="1" applyProtection="1">
      <alignment horizontal="left" vertical="center" wrapText="1"/>
      <protection locked="0"/>
    </xf>
    <xf numFmtId="169" fontId="33" fillId="2" borderId="3" xfId="7" applyNumberFormat="1" applyFont="1" applyFill="1" applyBorder="1" applyAlignment="1" applyProtection="1">
      <alignment horizontal="left" vertical="center" wrapText="1"/>
      <protection locked="0"/>
    </xf>
    <xf numFmtId="0" fontId="32" fillId="2" borderId="9" xfId="0" applyFont="1" applyFill="1" applyBorder="1" applyAlignment="1" applyProtection="1">
      <alignment vertical="center" wrapText="1"/>
      <protection locked="0"/>
    </xf>
    <xf numFmtId="0" fontId="32" fillId="2" borderId="9" xfId="0" applyFont="1" applyFill="1" applyBorder="1" applyAlignment="1" applyProtection="1">
      <alignment horizontal="left" vertical="center" wrapText="1"/>
      <protection locked="0"/>
    </xf>
    <xf numFmtId="0" fontId="33" fillId="2" borderId="9" xfId="0" applyFont="1" applyFill="1" applyBorder="1" applyAlignment="1" applyProtection="1">
      <alignment horizontal="left" vertical="center" wrapText="1"/>
      <protection locked="0"/>
    </xf>
    <xf numFmtId="0" fontId="32" fillId="2" borderId="9" xfId="0" applyFont="1" applyFill="1" applyBorder="1" applyAlignment="1" applyProtection="1">
      <alignment horizontal="center" vertical="center"/>
      <protection locked="0"/>
    </xf>
    <xf numFmtId="0" fontId="61" fillId="2" borderId="3" xfId="0" applyFont="1" applyFill="1" applyBorder="1" applyAlignment="1" applyProtection="1">
      <alignment horizontal="left" vertical="center" wrapText="1"/>
      <protection locked="0"/>
    </xf>
    <xf numFmtId="0" fontId="40" fillId="2" borderId="9" xfId="0" applyFont="1" applyFill="1" applyBorder="1" applyAlignment="1">
      <alignment horizontal="left" vertical="center" wrapText="1"/>
    </xf>
    <xf numFmtId="0" fontId="51" fillId="2" borderId="5" xfId="0" applyFont="1" applyFill="1" applyBorder="1" applyAlignment="1">
      <alignment horizontal="left" vertical="center" wrapText="1"/>
    </xf>
    <xf numFmtId="0" fontId="61" fillId="2" borderId="5" xfId="0" applyFont="1" applyFill="1" applyBorder="1" applyAlignment="1">
      <alignment horizontal="left" vertical="center" wrapText="1"/>
    </xf>
    <xf numFmtId="0" fontId="33" fillId="2" borderId="29" xfId="0" applyFont="1" applyFill="1" applyBorder="1" applyAlignment="1">
      <alignment horizontal="left" vertical="center" wrapText="1"/>
    </xf>
    <xf numFmtId="0" fontId="61" fillId="2" borderId="5" xfId="0" applyFont="1" applyFill="1" applyBorder="1" applyAlignment="1">
      <alignment vertical="center" wrapText="1"/>
    </xf>
    <xf numFmtId="0" fontId="51" fillId="2" borderId="29" xfId="0" applyFont="1" applyFill="1" applyBorder="1" applyAlignment="1">
      <alignment horizontal="left" vertical="center" wrapText="1"/>
    </xf>
    <xf numFmtId="0" fontId="40" fillId="2" borderId="29" xfId="0" applyFont="1" applyFill="1" applyBorder="1" applyAlignment="1">
      <alignment horizontal="left" vertical="center" wrapText="1"/>
    </xf>
    <xf numFmtId="0" fontId="61" fillId="2" borderId="29" xfId="0" applyFont="1" applyFill="1" applyBorder="1" applyAlignment="1">
      <alignment horizontal="left" vertical="center" wrapText="1"/>
    </xf>
    <xf numFmtId="0" fontId="51" fillId="2" borderId="3" xfId="0" applyFont="1" applyFill="1" applyBorder="1" applyAlignment="1">
      <alignment horizontal="left" vertical="center" wrapText="1"/>
    </xf>
    <xf numFmtId="0" fontId="61" fillId="2" borderId="3" xfId="0" applyFont="1" applyFill="1" applyBorder="1" applyAlignment="1">
      <alignment horizontal="left" vertical="center" wrapText="1"/>
    </xf>
    <xf numFmtId="0" fontId="61" fillId="2" borderId="6" xfId="0" applyFont="1" applyFill="1" applyBorder="1" applyAlignment="1">
      <alignment horizontal="left" vertical="center" wrapText="1"/>
    </xf>
    <xf numFmtId="0" fontId="61" fillId="2" borderId="3" xfId="0" applyFont="1" applyFill="1" applyBorder="1" applyAlignment="1">
      <alignment horizontal="center" vertical="center"/>
    </xf>
    <xf numFmtId="0" fontId="61" fillId="2" borderId="3" xfId="0" applyFont="1" applyFill="1" applyBorder="1" applyAlignment="1">
      <alignment vertical="center" wrapText="1"/>
    </xf>
    <xf numFmtId="0" fontId="32" fillId="2" borderId="3" xfId="0" applyFont="1" applyFill="1" applyBorder="1" applyAlignment="1" applyProtection="1">
      <alignment vertical="center"/>
      <protection locked="0"/>
    </xf>
    <xf numFmtId="0" fontId="32" fillId="2" borderId="0" xfId="0" applyFont="1" applyFill="1" applyAlignment="1">
      <alignment horizontal="left" vertical="center" wrapText="1"/>
    </xf>
    <xf numFmtId="0" fontId="32" fillId="2" borderId="3" xfId="0" applyFont="1" applyFill="1" applyBorder="1" applyAlignment="1">
      <alignment horizontal="left" vertical="center" wrapText="1"/>
    </xf>
    <xf numFmtId="0" fontId="33" fillId="2" borderId="22" xfId="0" applyFont="1" applyFill="1" applyBorder="1" applyAlignment="1" applyProtection="1">
      <alignment horizontal="left" vertical="center" wrapText="1"/>
      <protection locked="0"/>
    </xf>
    <xf numFmtId="0" fontId="32" fillId="2" borderId="22" xfId="0" applyFont="1" applyFill="1" applyBorder="1" applyAlignment="1" applyProtection="1">
      <alignment horizontal="center" vertical="center"/>
      <protection locked="0"/>
    </xf>
    <xf numFmtId="0" fontId="32" fillId="2" borderId="22" xfId="0" applyFont="1" applyFill="1" applyBorder="1" applyAlignment="1" applyProtection="1">
      <alignment vertical="center" wrapText="1"/>
      <protection locked="0"/>
    </xf>
    <xf numFmtId="0" fontId="33" fillId="2" borderId="22" xfId="0" applyFont="1" applyFill="1" applyBorder="1" applyAlignment="1">
      <alignment horizontal="left" vertical="center" wrapText="1"/>
    </xf>
    <xf numFmtId="0" fontId="61" fillId="2" borderId="22" xfId="0" applyFont="1" applyFill="1" applyBorder="1" applyAlignment="1">
      <alignment vertical="center" wrapText="1"/>
    </xf>
    <xf numFmtId="0" fontId="55" fillId="2" borderId="3" xfId="0" applyFont="1" applyFill="1" applyBorder="1" applyAlignment="1">
      <alignment horizontal="left" wrapText="1"/>
    </xf>
    <xf numFmtId="0" fontId="55" fillId="2" borderId="5" xfId="0" applyFont="1" applyFill="1" applyBorder="1" applyAlignment="1">
      <alignment horizontal="left" vertical="center" wrapText="1"/>
    </xf>
    <xf numFmtId="0" fontId="55" fillId="2" borderId="3" xfId="0" applyFont="1" applyFill="1" applyBorder="1" applyAlignment="1">
      <alignment horizontal="left" vertical="center" wrapText="1"/>
    </xf>
    <xf numFmtId="0" fontId="32" fillId="2" borderId="3" xfId="0" applyFont="1" applyFill="1" applyBorder="1" applyAlignment="1" applyProtection="1">
      <alignment horizontal="left" vertical="center"/>
      <protection locked="0"/>
    </xf>
    <xf numFmtId="0" fontId="57" fillId="2" borderId="5" xfId="0" applyFont="1" applyFill="1" applyBorder="1" applyAlignment="1">
      <alignment horizontal="left" wrapText="1"/>
    </xf>
    <xf numFmtId="0" fontId="55" fillId="2" borderId="5" xfId="0" applyFont="1" applyFill="1" applyBorder="1" applyAlignment="1">
      <alignment horizontal="left"/>
    </xf>
    <xf numFmtId="0" fontId="33" fillId="2" borderId="5" xfId="0" applyFont="1" applyFill="1" applyBorder="1" applyAlignment="1" applyProtection="1">
      <alignment horizontal="left" vertical="center" wrapText="1"/>
      <protection locked="0"/>
    </xf>
    <xf numFmtId="0" fontId="57" fillId="2" borderId="5" xfId="0" applyFont="1" applyFill="1" applyBorder="1" applyAlignment="1">
      <alignment horizontal="left" vertical="center" wrapText="1"/>
    </xf>
    <xf numFmtId="0" fontId="33" fillId="2" borderId="5" xfId="0" applyFont="1" applyFill="1" applyBorder="1" applyAlignment="1">
      <alignment horizontal="left" vertical="center" wrapText="1"/>
    </xf>
    <xf numFmtId="0" fontId="33" fillId="2" borderId="5" xfId="0" applyFont="1" applyFill="1" applyBorder="1" applyAlignment="1">
      <alignment horizontal="center" vertical="center"/>
    </xf>
    <xf numFmtId="0" fontId="55" fillId="2" borderId="9" xfId="0" applyFont="1" applyFill="1" applyBorder="1" applyAlignment="1">
      <alignment horizontal="left" vertical="center" wrapText="1"/>
    </xf>
    <xf numFmtId="0" fontId="57" fillId="2" borderId="29" xfId="0" applyFont="1" applyFill="1" applyBorder="1" applyAlignment="1">
      <alignment horizontal="left" vertical="center" wrapText="1"/>
    </xf>
    <xf numFmtId="0" fontId="55" fillId="2" borderId="29" xfId="0" applyFont="1" applyFill="1" applyBorder="1" applyAlignment="1">
      <alignment horizontal="left" vertical="center" wrapText="1"/>
    </xf>
    <xf numFmtId="0" fontId="61" fillId="2" borderId="29" xfId="0" applyFont="1" applyFill="1" applyBorder="1" applyAlignment="1">
      <alignment vertical="center" wrapText="1"/>
    </xf>
    <xf numFmtId="0" fontId="57" fillId="9" borderId="9" xfId="0" applyFont="1" applyFill="1" applyBorder="1" applyAlignment="1">
      <alignment horizontal="left" vertical="center" wrapText="1"/>
    </xf>
    <xf numFmtId="0" fontId="57" fillId="9" borderId="29" xfId="0" applyFont="1" applyFill="1" applyBorder="1" applyAlignment="1">
      <alignment horizontal="left" vertical="center" wrapText="1"/>
    </xf>
    <xf numFmtId="0" fontId="33" fillId="9" borderId="29" xfId="0" applyFont="1" applyFill="1" applyBorder="1" applyAlignment="1">
      <alignment horizontal="left" vertical="center" wrapText="1"/>
    </xf>
    <xf numFmtId="3" fontId="33" fillId="9" borderId="29" xfId="0" applyNumberFormat="1" applyFont="1" applyFill="1" applyBorder="1" applyAlignment="1">
      <alignment horizontal="left" vertical="center" wrapText="1"/>
    </xf>
    <xf numFmtId="0" fontId="33" fillId="9" borderId="29" xfId="0" applyFont="1" applyFill="1" applyBorder="1" applyAlignment="1">
      <alignment horizontal="center" vertical="center"/>
    </xf>
    <xf numFmtId="0" fontId="33" fillId="9" borderId="29" xfId="0" applyFont="1" applyFill="1" applyBorder="1" applyAlignment="1">
      <alignment vertical="center" wrapText="1"/>
    </xf>
    <xf numFmtId="0" fontId="33" fillId="9" borderId="29" xfId="0" applyFont="1" applyFill="1" applyBorder="1" applyAlignment="1">
      <alignment horizontal="center" vertical="center" wrapText="1"/>
    </xf>
    <xf numFmtId="43" fontId="33" fillId="9" borderId="29" xfId="9" applyFont="1" applyFill="1" applyBorder="1" applyAlignment="1">
      <alignment horizontal="center" vertical="center" wrapText="1"/>
    </xf>
    <xf numFmtId="2" fontId="61" fillId="9" borderId="29" xfId="9" applyNumberFormat="1" applyFont="1" applyFill="1" applyBorder="1" applyAlignment="1">
      <alignment horizontal="center" vertical="center"/>
    </xf>
    <xf numFmtId="2" fontId="61" fillId="9" borderId="29" xfId="0" applyNumberFormat="1" applyFont="1" applyFill="1" applyBorder="1" applyAlignment="1">
      <alignment horizontal="center" vertical="center"/>
    </xf>
    <xf numFmtId="2" fontId="33" fillId="9" borderId="29" xfId="8" applyNumberFormat="1" applyFont="1" applyFill="1" applyBorder="1" applyAlignment="1">
      <alignment horizontal="center" vertical="center" wrapText="1"/>
    </xf>
    <xf numFmtId="0" fontId="57" fillId="9" borderId="5" xfId="0" applyFont="1" applyFill="1" applyBorder="1" applyAlignment="1">
      <alignment horizontal="left" vertical="center" wrapText="1"/>
    </xf>
    <xf numFmtId="0" fontId="33" fillId="9" borderId="5" xfId="0" applyFont="1" applyFill="1" applyBorder="1" applyAlignment="1">
      <alignment horizontal="left" vertical="center" wrapText="1"/>
    </xf>
    <xf numFmtId="9" fontId="33" fillId="9" borderId="5" xfId="0" applyNumberFormat="1" applyFont="1" applyFill="1" applyBorder="1" applyAlignment="1">
      <alignment horizontal="left" vertical="center" wrapText="1"/>
    </xf>
    <xf numFmtId="0" fontId="33" fillId="9" borderId="5" xfId="0" applyFont="1" applyFill="1" applyBorder="1" applyAlignment="1">
      <alignment horizontal="center" vertical="center"/>
    </xf>
    <xf numFmtId="0" fontId="33" fillId="9" borderId="5" xfId="0" applyFont="1" applyFill="1" applyBorder="1" applyAlignment="1">
      <alignment vertical="center" wrapText="1"/>
    </xf>
    <xf numFmtId="0" fontId="33" fillId="9" borderId="5" xfId="0" applyFont="1" applyFill="1" applyBorder="1" applyAlignment="1">
      <alignment horizontal="center" vertical="center" wrapText="1"/>
    </xf>
    <xf numFmtId="172" fontId="33" fillId="9" borderId="29" xfId="8" applyNumberFormat="1" applyFont="1" applyFill="1" applyBorder="1" applyAlignment="1">
      <alignment horizontal="center" vertical="center" wrapText="1"/>
    </xf>
    <xf numFmtId="9" fontId="33" fillId="9" borderId="29" xfId="0" applyNumberFormat="1" applyFont="1" applyFill="1" applyBorder="1" applyAlignment="1">
      <alignment horizontal="left" vertical="center" wrapText="1"/>
    </xf>
    <xf numFmtId="0" fontId="32" fillId="9" borderId="3" xfId="0" applyFont="1" applyFill="1" applyBorder="1" applyAlignment="1">
      <alignment vertical="center" wrapText="1"/>
    </xf>
    <xf numFmtId="165" fontId="32" fillId="9" borderId="3" xfId="6" applyFont="1" applyFill="1" applyBorder="1" applyAlignment="1" applyProtection="1">
      <alignment horizontal="center" vertical="center" wrapText="1"/>
      <protection locked="0"/>
    </xf>
    <xf numFmtId="9" fontId="32" fillId="9" borderId="3" xfId="7" applyFont="1" applyFill="1" applyBorder="1" applyAlignment="1" applyProtection="1">
      <alignment horizontal="center" vertical="center" wrapText="1"/>
      <protection locked="0"/>
    </xf>
    <xf numFmtId="0" fontId="55" fillId="9" borderId="5" xfId="0" applyFont="1" applyFill="1" applyBorder="1" applyAlignment="1">
      <alignment horizontal="left" vertical="center" wrapText="1"/>
    </xf>
    <xf numFmtId="9" fontId="32" fillId="9" borderId="3" xfId="6" applyNumberFormat="1" applyFont="1" applyFill="1" applyBorder="1" applyAlignment="1" applyProtection="1">
      <alignment horizontal="center" vertical="center" wrapText="1"/>
      <protection locked="0"/>
    </xf>
    <xf numFmtId="1" fontId="32" fillId="9" borderId="3" xfId="6" applyNumberFormat="1" applyFont="1" applyFill="1" applyBorder="1" applyAlignment="1" applyProtection="1">
      <alignment horizontal="center" vertical="center" wrapText="1"/>
      <protection locked="0"/>
    </xf>
    <xf numFmtId="165" fontId="33" fillId="9" borderId="3" xfId="6" applyFont="1" applyFill="1" applyBorder="1" applyAlignment="1" applyProtection="1">
      <alignment horizontal="center" vertical="center" wrapText="1"/>
      <protection locked="0"/>
    </xf>
    <xf numFmtId="0" fontId="32" fillId="9" borderId="3" xfId="7" applyNumberFormat="1" applyFont="1" applyFill="1" applyBorder="1" applyAlignment="1" applyProtection="1">
      <alignment horizontal="center" vertical="center" wrapText="1"/>
      <protection locked="0"/>
    </xf>
    <xf numFmtId="0" fontId="33" fillId="9" borderId="3" xfId="7" applyNumberFormat="1" applyFont="1" applyFill="1" applyBorder="1" applyAlignment="1" applyProtection="1">
      <alignment horizontal="center" vertical="center" wrapText="1"/>
      <protection locked="0"/>
    </xf>
    <xf numFmtId="9" fontId="33" fillId="9" borderId="3" xfId="7" applyFont="1" applyFill="1" applyBorder="1" applyAlignment="1" applyProtection="1">
      <alignment horizontal="center" vertical="center" wrapText="1"/>
      <protection locked="0"/>
    </xf>
    <xf numFmtId="169" fontId="32" fillId="9" borderId="3" xfId="7" applyNumberFormat="1" applyFont="1" applyFill="1" applyBorder="1" applyAlignment="1" applyProtection="1">
      <alignment horizontal="center" vertical="center" wrapText="1"/>
      <protection locked="0"/>
    </xf>
    <xf numFmtId="0" fontId="40" fillId="9" borderId="9" xfId="0" applyFont="1" applyFill="1" applyBorder="1" applyAlignment="1">
      <alignment horizontal="left" vertical="center" wrapText="1"/>
    </xf>
    <xf numFmtId="0" fontId="32" fillId="9" borderId="29" xfId="0" applyFont="1" applyFill="1" applyBorder="1" applyAlignment="1">
      <alignment horizontal="left" vertical="center" wrapText="1"/>
    </xf>
    <xf numFmtId="10" fontId="33" fillId="9" borderId="5" xfId="0" applyNumberFormat="1" applyFont="1" applyFill="1" applyBorder="1" applyAlignment="1">
      <alignment horizontal="center" vertical="center" wrapText="1"/>
    </xf>
    <xf numFmtId="9" fontId="33" fillId="9" borderId="5" xfId="0" applyNumberFormat="1" applyFont="1" applyFill="1" applyBorder="1" applyAlignment="1">
      <alignment horizontal="center" vertical="center" wrapText="1"/>
    </xf>
    <xf numFmtId="0" fontId="66" fillId="15" borderId="30" xfId="0" applyFont="1" applyFill="1" applyBorder="1"/>
    <xf numFmtId="0" fontId="66" fillId="15" borderId="30" xfId="0" applyFont="1" applyFill="1" applyBorder="1" applyAlignment="1">
      <alignment horizontal="center"/>
    </xf>
    <xf numFmtId="10" fontId="67" fillId="0" borderId="3" xfId="0" applyNumberFormat="1" applyFont="1" applyBorder="1" applyAlignment="1" applyProtection="1">
      <alignment horizontal="center" vertical="center" wrapText="1"/>
      <protection locked="0"/>
    </xf>
    <xf numFmtId="0" fontId="32" fillId="0" borderId="23" xfId="0" applyFont="1" applyBorder="1" applyAlignment="1" applyProtection="1">
      <alignment horizontal="left" vertical="top" wrapText="1"/>
      <protection locked="0"/>
    </xf>
    <xf numFmtId="0" fontId="0" fillId="0" borderId="23" xfId="0" applyBorder="1" applyAlignment="1">
      <alignment horizontal="left" vertical="center" wrapText="1"/>
    </xf>
    <xf numFmtId="0" fontId="0" fillId="0" borderId="3" xfId="0" applyBorder="1" applyAlignment="1">
      <alignment vertical="center"/>
    </xf>
    <xf numFmtId="0" fontId="0" fillId="0" borderId="3" xfId="0" applyBorder="1" applyAlignment="1">
      <alignment vertical="center" wrapText="1"/>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6" fillId="6" borderId="3"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26" fillId="5" borderId="3" xfId="0" applyFont="1" applyFill="1" applyBorder="1" applyAlignment="1" applyProtection="1">
      <alignment horizontal="left" vertical="center"/>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3" xfId="0" applyBorder="1" applyAlignment="1">
      <alignment horizontal="left" vertical="center"/>
    </xf>
    <xf numFmtId="14" fontId="0" fillId="0" borderId="22" xfId="0" applyNumberFormat="1" applyBorder="1" applyAlignment="1">
      <alignment horizontal="center" vertical="center"/>
    </xf>
    <xf numFmtId="14" fontId="0" fillId="0" borderId="9" xfId="0" applyNumberFormat="1" applyBorder="1" applyAlignment="1">
      <alignment horizontal="center" vertical="center"/>
    </xf>
    <xf numFmtId="14" fontId="0" fillId="0" borderId="3" xfId="0" applyNumberFormat="1" applyBorder="1" applyAlignment="1">
      <alignment horizontal="left" vertical="center" wrapText="1"/>
    </xf>
    <xf numFmtId="0" fontId="0" fillId="6" borderId="3" xfId="0" applyFill="1" applyBorder="1" applyAlignment="1">
      <alignment horizontal="center"/>
    </xf>
    <xf numFmtId="0" fontId="0" fillId="0" borderId="22" xfId="0" applyBorder="1" applyAlignment="1">
      <alignment horizontal="center" vertical="center"/>
    </xf>
    <xf numFmtId="14" fontId="0" fillId="0" borderId="3" xfId="0" applyNumberFormat="1" applyBorder="1" applyAlignment="1">
      <alignment horizontal="center" vertical="center"/>
    </xf>
    <xf numFmtId="14" fontId="36" fillId="0" borderId="22" xfId="0" applyNumberFormat="1" applyFont="1" applyBorder="1" applyAlignment="1">
      <alignment horizontal="center" vertical="center" wrapText="1"/>
    </xf>
    <xf numFmtId="14" fontId="36" fillId="0" borderId="23" xfId="0" applyNumberFormat="1" applyFont="1" applyBorder="1" applyAlignment="1">
      <alignment horizontal="center" vertical="center" wrapText="1"/>
    </xf>
    <xf numFmtId="14" fontId="36" fillId="0" borderId="9" xfId="0" applyNumberFormat="1" applyFont="1" applyBorder="1" applyAlignment="1">
      <alignment horizontal="center" vertical="center" wrapText="1"/>
    </xf>
    <xf numFmtId="169" fontId="0" fillId="2" borderId="3" xfId="0" applyNumberFormat="1" applyFill="1" applyBorder="1" applyAlignment="1" applyProtection="1">
      <alignment horizontal="center" vertical="center"/>
      <protection locked="0"/>
    </xf>
    <xf numFmtId="169" fontId="0" fillId="2" borderId="22" xfId="0" applyNumberFormat="1" applyFill="1" applyBorder="1" applyAlignment="1" applyProtection="1">
      <alignment horizontal="center" vertical="center"/>
      <protection locked="0"/>
    </xf>
    <xf numFmtId="169" fontId="0" fillId="2" borderId="23" xfId="0" applyNumberFormat="1" applyFill="1" applyBorder="1" applyAlignment="1" applyProtection="1">
      <alignment horizontal="center" vertical="center"/>
      <protection locked="0"/>
    </xf>
    <xf numFmtId="169" fontId="0" fillId="2" borderId="9" xfId="0" applyNumberFormat="1" applyFill="1" applyBorder="1" applyAlignment="1" applyProtection="1">
      <alignment horizontal="center" vertical="center"/>
      <protection locked="0"/>
    </xf>
    <xf numFmtId="169" fontId="0" fillId="2" borderId="22" xfId="7" applyNumberFormat="1" applyFont="1" applyFill="1" applyBorder="1" applyAlignment="1" applyProtection="1">
      <alignment horizontal="center" vertical="center"/>
      <protection locked="0"/>
    </xf>
    <xf numFmtId="169" fontId="0" fillId="2" borderId="23" xfId="7" applyNumberFormat="1" applyFont="1" applyFill="1" applyBorder="1" applyAlignment="1" applyProtection="1">
      <alignment horizontal="center" vertical="center"/>
      <protection locked="0"/>
    </xf>
    <xf numFmtId="169" fontId="0" fillId="2" borderId="9" xfId="7" applyNumberFormat="1" applyFont="1" applyFill="1" applyBorder="1" applyAlignment="1" applyProtection="1">
      <alignment horizontal="center" vertical="center"/>
      <protection locked="0"/>
    </xf>
    <xf numFmtId="0" fontId="32" fillId="0" borderId="22" xfId="0" applyFont="1" applyBorder="1" applyAlignment="1" applyProtection="1">
      <alignment vertical="center" wrapText="1"/>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0" fontId="32" fillId="0" borderId="9" xfId="0"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165" fontId="32" fillId="2" borderId="22" xfId="6" applyFont="1" applyFill="1" applyBorder="1" applyAlignment="1" applyProtection="1">
      <alignment vertical="center" wrapText="1"/>
      <protection locked="0"/>
    </xf>
    <xf numFmtId="165" fontId="32" fillId="2" borderId="9" xfId="6" applyFont="1" applyFill="1" applyBorder="1" applyAlignment="1" applyProtection="1">
      <alignment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vertical="center" wrapText="1"/>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3" fillId="0" borderId="22" xfId="0" applyFont="1" applyBorder="1" applyAlignment="1" applyProtection="1">
      <alignment vertical="center" wrapText="1"/>
      <protection locked="0"/>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alignment wrapText="1"/>
    </dxf>
    <dxf>
      <alignment wrapText="1"/>
    </dxf>
    <dxf>
      <alignment wrapText="1"/>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bottom style="thin">
          <color indexed="64"/>
        </bottom>
      </border>
    </dxf>
    <dxf>
      <border>
        <bottom style="thin">
          <color indexed="64"/>
        </bottom>
      </border>
    </dxf>
    <dxf>
      <border>
        <bottom style="thin">
          <color indexed="64"/>
        </bottom>
      </border>
    </dxf>
    <dxf>
      <border>
        <bottom style="thin">
          <color indexed="64"/>
        </bottom>
      </border>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5" Type="http://schemas.openxmlformats.org/officeDocument/2006/relationships/image" Target="../media/image1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 Id="rId14" Type="http://schemas.openxmlformats.org/officeDocument/2006/relationships/image" Target="../media/image16.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1387844</xdr:colOff>
      <xdr:row>4</xdr:row>
      <xdr:rowOff>59713</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137161</xdr:colOff>
      <xdr:row>4</xdr:row>
      <xdr:rowOff>381000</xdr:rowOff>
    </xdr:from>
    <xdr:to>
      <xdr:col>4</xdr:col>
      <xdr:colOff>2369207</xdr:colOff>
      <xdr:row>4</xdr:row>
      <xdr:rowOff>982980</xdr:rowOff>
    </xdr:to>
    <xdr:pic>
      <xdr:nvPicPr>
        <xdr:cNvPr id="2" name="Imagen 1">
          <a:extLst>
            <a:ext uri="{FF2B5EF4-FFF2-40B4-BE49-F238E27FC236}">
              <a16:creationId xmlns:a16="http://schemas.microsoft.com/office/drawing/2014/main" id="{44045369-27F2-EAEF-430D-133B708D770D}"/>
            </a:ext>
          </a:extLst>
        </xdr:cNvPr>
        <xdr:cNvPicPr>
          <a:picLocks noChangeAspect="1"/>
        </xdr:cNvPicPr>
      </xdr:nvPicPr>
      <xdr:blipFill>
        <a:blip xmlns:r="http://schemas.openxmlformats.org/officeDocument/2006/relationships" r:embed="rId1"/>
        <a:stretch>
          <a:fillRect/>
        </a:stretch>
      </xdr:blipFill>
      <xdr:spPr>
        <a:xfrm>
          <a:off x="6781801" y="2392680"/>
          <a:ext cx="2232046" cy="601980"/>
        </a:xfrm>
        <a:prstGeom prst="rect">
          <a:avLst/>
        </a:prstGeom>
      </xdr:spPr>
    </xdr:pic>
    <xdr:clientData/>
  </xdr:twoCellAnchor>
  <xdr:twoCellAnchor>
    <xdr:from>
      <xdr:col>4</xdr:col>
      <xdr:colOff>198120</xdr:colOff>
      <xdr:row>5</xdr:row>
      <xdr:rowOff>436021</xdr:rowOff>
    </xdr:from>
    <xdr:to>
      <xdr:col>4</xdr:col>
      <xdr:colOff>2324100</xdr:colOff>
      <xdr:row>5</xdr:row>
      <xdr:rowOff>1087637</xdr:rowOff>
    </xdr:to>
    <xdr:pic>
      <xdr:nvPicPr>
        <xdr:cNvPr id="3" name="Imagen 2">
          <a:extLst>
            <a:ext uri="{FF2B5EF4-FFF2-40B4-BE49-F238E27FC236}">
              <a16:creationId xmlns:a16="http://schemas.microsoft.com/office/drawing/2014/main" id="{8C630048-D65A-1CDA-0596-DE4215F6CBF7}"/>
            </a:ext>
          </a:extLst>
        </xdr:cNvPr>
        <xdr:cNvPicPr>
          <a:picLocks noChangeAspect="1"/>
        </xdr:cNvPicPr>
      </xdr:nvPicPr>
      <xdr:blipFill>
        <a:blip xmlns:r="http://schemas.openxmlformats.org/officeDocument/2006/relationships" r:embed="rId2"/>
        <a:stretch>
          <a:fillRect/>
        </a:stretch>
      </xdr:blipFill>
      <xdr:spPr>
        <a:xfrm>
          <a:off x="6842760" y="3552601"/>
          <a:ext cx="2125980" cy="651616"/>
        </a:xfrm>
        <a:prstGeom prst="rect">
          <a:avLst/>
        </a:prstGeom>
      </xdr:spPr>
    </xdr:pic>
    <xdr:clientData/>
  </xdr:twoCellAnchor>
  <xdr:twoCellAnchor>
    <xdr:from>
      <xdr:col>4</xdr:col>
      <xdr:colOff>335281</xdr:colOff>
      <xdr:row>6</xdr:row>
      <xdr:rowOff>394694</xdr:rowOff>
    </xdr:from>
    <xdr:to>
      <xdr:col>4</xdr:col>
      <xdr:colOff>2392681</xdr:colOff>
      <xdr:row>6</xdr:row>
      <xdr:rowOff>1024773</xdr:rowOff>
    </xdr:to>
    <xdr:pic>
      <xdr:nvPicPr>
        <xdr:cNvPr id="4" name="Imagen 3">
          <a:extLst>
            <a:ext uri="{FF2B5EF4-FFF2-40B4-BE49-F238E27FC236}">
              <a16:creationId xmlns:a16="http://schemas.microsoft.com/office/drawing/2014/main" id="{E124622A-811B-4FCB-885B-FB654C9658D2}"/>
            </a:ext>
          </a:extLst>
        </xdr:cNvPr>
        <xdr:cNvPicPr>
          <a:picLocks noChangeAspect="1"/>
        </xdr:cNvPicPr>
      </xdr:nvPicPr>
      <xdr:blipFill>
        <a:blip xmlns:r="http://schemas.openxmlformats.org/officeDocument/2006/relationships" r:embed="rId3"/>
        <a:stretch>
          <a:fillRect/>
        </a:stretch>
      </xdr:blipFill>
      <xdr:spPr>
        <a:xfrm>
          <a:off x="6979921" y="4616174"/>
          <a:ext cx="2057400" cy="630079"/>
        </a:xfrm>
        <a:prstGeom prst="rect">
          <a:avLst/>
        </a:prstGeom>
      </xdr:spPr>
    </xdr:pic>
    <xdr:clientData/>
  </xdr:twoCellAnchor>
  <xdr:twoCellAnchor>
    <xdr:from>
      <xdr:col>4</xdr:col>
      <xdr:colOff>312421</xdr:colOff>
      <xdr:row>7</xdr:row>
      <xdr:rowOff>368318</xdr:rowOff>
    </xdr:from>
    <xdr:to>
      <xdr:col>4</xdr:col>
      <xdr:colOff>2209801</xdr:colOff>
      <xdr:row>7</xdr:row>
      <xdr:rowOff>980951</xdr:rowOff>
    </xdr:to>
    <xdr:pic>
      <xdr:nvPicPr>
        <xdr:cNvPr id="5" name="Imagen 4">
          <a:extLst>
            <a:ext uri="{FF2B5EF4-FFF2-40B4-BE49-F238E27FC236}">
              <a16:creationId xmlns:a16="http://schemas.microsoft.com/office/drawing/2014/main" id="{877AB826-E0FF-6093-1660-BC4989D98F89}"/>
            </a:ext>
          </a:extLst>
        </xdr:cNvPr>
        <xdr:cNvPicPr>
          <a:picLocks noChangeAspect="1"/>
        </xdr:cNvPicPr>
      </xdr:nvPicPr>
      <xdr:blipFill>
        <a:blip xmlns:r="http://schemas.openxmlformats.org/officeDocument/2006/relationships" r:embed="rId4"/>
        <a:stretch>
          <a:fillRect/>
        </a:stretch>
      </xdr:blipFill>
      <xdr:spPr>
        <a:xfrm>
          <a:off x="6957061" y="5694698"/>
          <a:ext cx="1897380" cy="612633"/>
        </a:xfrm>
        <a:prstGeom prst="rect">
          <a:avLst/>
        </a:prstGeom>
      </xdr:spPr>
    </xdr:pic>
    <xdr:clientData/>
  </xdr:twoCellAnchor>
  <xdr:twoCellAnchor>
    <xdr:from>
      <xdr:col>4</xdr:col>
      <xdr:colOff>251460</xdr:colOff>
      <xdr:row>8</xdr:row>
      <xdr:rowOff>382298</xdr:rowOff>
    </xdr:from>
    <xdr:to>
      <xdr:col>4</xdr:col>
      <xdr:colOff>2415540</xdr:colOff>
      <xdr:row>8</xdr:row>
      <xdr:rowOff>1072391</xdr:rowOff>
    </xdr:to>
    <xdr:pic>
      <xdr:nvPicPr>
        <xdr:cNvPr id="6" name="Imagen 5">
          <a:extLst>
            <a:ext uri="{FF2B5EF4-FFF2-40B4-BE49-F238E27FC236}">
              <a16:creationId xmlns:a16="http://schemas.microsoft.com/office/drawing/2014/main" id="{8996C3EE-0875-5054-60EA-81ADE50D8088}"/>
            </a:ext>
          </a:extLst>
        </xdr:cNvPr>
        <xdr:cNvPicPr>
          <a:picLocks noChangeAspect="1"/>
        </xdr:cNvPicPr>
      </xdr:nvPicPr>
      <xdr:blipFill>
        <a:blip xmlns:r="http://schemas.openxmlformats.org/officeDocument/2006/relationships" r:embed="rId5"/>
        <a:stretch>
          <a:fillRect/>
        </a:stretch>
      </xdr:blipFill>
      <xdr:spPr>
        <a:xfrm>
          <a:off x="6896100" y="6813578"/>
          <a:ext cx="2164080" cy="690093"/>
        </a:xfrm>
        <a:prstGeom prst="rect">
          <a:avLst/>
        </a:prstGeom>
      </xdr:spPr>
    </xdr:pic>
    <xdr:clientData/>
  </xdr:twoCellAnchor>
  <xdr:twoCellAnchor>
    <xdr:from>
      <xdr:col>4</xdr:col>
      <xdr:colOff>142240</xdr:colOff>
      <xdr:row>22</xdr:row>
      <xdr:rowOff>210996</xdr:rowOff>
    </xdr:from>
    <xdr:to>
      <xdr:col>4</xdr:col>
      <xdr:colOff>2225040</xdr:colOff>
      <xdr:row>22</xdr:row>
      <xdr:rowOff>885097</xdr:rowOff>
    </xdr:to>
    <xdr:pic>
      <xdr:nvPicPr>
        <xdr:cNvPr id="7" name="Imagen 6">
          <a:extLst>
            <a:ext uri="{FF2B5EF4-FFF2-40B4-BE49-F238E27FC236}">
              <a16:creationId xmlns:a16="http://schemas.microsoft.com/office/drawing/2014/main" id="{184EDDB8-23E2-7659-E37C-F144BF6C74D8}"/>
            </a:ext>
          </a:extLst>
        </xdr:cNvPr>
        <xdr:cNvPicPr>
          <a:picLocks noChangeAspect="1"/>
        </xdr:cNvPicPr>
      </xdr:nvPicPr>
      <xdr:blipFill>
        <a:blip xmlns:r="http://schemas.openxmlformats.org/officeDocument/2006/relationships" r:embed="rId6"/>
        <a:stretch>
          <a:fillRect/>
        </a:stretch>
      </xdr:blipFill>
      <xdr:spPr>
        <a:xfrm>
          <a:off x="5039360" y="15450996"/>
          <a:ext cx="2082800" cy="674101"/>
        </a:xfrm>
        <a:prstGeom prst="rect">
          <a:avLst/>
        </a:prstGeom>
      </xdr:spPr>
    </xdr:pic>
    <xdr:clientData/>
  </xdr:twoCellAnchor>
  <xdr:twoCellAnchor>
    <xdr:from>
      <xdr:col>4</xdr:col>
      <xdr:colOff>40640</xdr:colOff>
      <xdr:row>23</xdr:row>
      <xdr:rowOff>203200</xdr:rowOff>
    </xdr:from>
    <xdr:to>
      <xdr:col>4</xdr:col>
      <xdr:colOff>2316830</xdr:colOff>
      <xdr:row>23</xdr:row>
      <xdr:rowOff>965105</xdr:rowOff>
    </xdr:to>
    <xdr:pic>
      <xdr:nvPicPr>
        <xdr:cNvPr id="8" name="Imagen 7">
          <a:extLst>
            <a:ext uri="{FF2B5EF4-FFF2-40B4-BE49-F238E27FC236}">
              <a16:creationId xmlns:a16="http://schemas.microsoft.com/office/drawing/2014/main" id="{9143A6A0-ADC6-FCCD-D146-4DDDBE3F83F2}"/>
            </a:ext>
          </a:extLst>
        </xdr:cNvPr>
        <xdr:cNvPicPr>
          <a:picLocks noChangeAspect="1"/>
        </xdr:cNvPicPr>
      </xdr:nvPicPr>
      <xdr:blipFill>
        <a:blip xmlns:r="http://schemas.openxmlformats.org/officeDocument/2006/relationships" r:embed="rId7"/>
        <a:stretch>
          <a:fillRect/>
        </a:stretch>
      </xdr:blipFill>
      <xdr:spPr>
        <a:xfrm>
          <a:off x="4937760" y="16408400"/>
          <a:ext cx="2276190" cy="761905"/>
        </a:xfrm>
        <a:prstGeom prst="rect">
          <a:avLst/>
        </a:prstGeom>
      </xdr:spPr>
    </xdr:pic>
    <xdr:clientData/>
  </xdr:twoCellAnchor>
  <xdr:twoCellAnchor editAs="oneCell">
    <xdr:from>
      <xdr:col>4</xdr:col>
      <xdr:colOff>30480</xdr:colOff>
      <xdr:row>24</xdr:row>
      <xdr:rowOff>213360</xdr:rowOff>
    </xdr:from>
    <xdr:to>
      <xdr:col>4</xdr:col>
      <xdr:colOff>2325718</xdr:colOff>
      <xdr:row>24</xdr:row>
      <xdr:rowOff>937168</xdr:rowOff>
    </xdr:to>
    <xdr:pic>
      <xdr:nvPicPr>
        <xdr:cNvPr id="9" name="Imagen 8">
          <a:extLst>
            <a:ext uri="{FF2B5EF4-FFF2-40B4-BE49-F238E27FC236}">
              <a16:creationId xmlns:a16="http://schemas.microsoft.com/office/drawing/2014/main" id="{1D4BC938-83AF-4944-BEDC-571E7634B12E}"/>
            </a:ext>
          </a:extLst>
        </xdr:cNvPr>
        <xdr:cNvPicPr>
          <a:picLocks noChangeAspect="1"/>
        </xdr:cNvPicPr>
      </xdr:nvPicPr>
      <xdr:blipFill>
        <a:blip xmlns:r="http://schemas.openxmlformats.org/officeDocument/2006/relationships" r:embed="rId8"/>
        <a:stretch>
          <a:fillRect/>
        </a:stretch>
      </xdr:blipFill>
      <xdr:spPr>
        <a:xfrm>
          <a:off x="4927600" y="17383760"/>
          <a:ext cx="2295238" cy="733333"/>
        </a:xfrm>
        <a:prstGeom prst="rect">
          <a:avLst/>
        </a:prstGeom>
      </xdr:spPr>
    </xdr:pic>
    <xdr:clientData/>
  </xdr:twoCellAnchor>
  <xdr:twoCellAnchor>
    <xdr:from>
      <xdr:col>4</xdr:col>
      <xdr:colOff>82826</xdr:colOff>
      <xdr:row>27</xdr:row>
      <xdr:rowOff>621196</xdr:rowOff>
    </xdr:from>
    <xdr:to>
      <xdr:col>4</xdr:col>
      <xdr:colOff>2534478</xdr:colOff>
      <xdr:row>27</xdr:row>
      <xdr:rowOff>1300370</xdr:rowOff>
    </xdr:to>
    <xdr:pic>
      <xdr:nvPicPr>
        <xdr:cNvPr id="10" name="Imagen 9">
          <a:extLst>
            <a:ext uri="{FF2B5EF4-FFF2-40B4-BE49-F238E27FC236}">
              <a16:creationId xmlns:a16="http://schemas.microsoft.com/office/drawing/2014/main" id="{E3D071B2-A2B3-AEC6-9854-87E354E151E5}"/>
            </a:ext>
          </a:extLst>
        </xdr:cNvPr>
        <xdr:cNvPicPr>
          <a:picLocks noChangeAspect="1"/>
        </xdr:cNvPicPr>
      </xdr:nvPicPr>
      <xdr:blipFill>
        <a:blip xmlns:r="http://schemas.openxmlformats.org/officeDocument/2006/relationships" r:embed="rId9"/>
        <a:stretch>
          <a:fillRect/>
        </a:stretch>
      </xdr:blipFill>
      <xdr:spPr>
        <a:xfrm>
          <a:off x="4994413" y="21832957"/>
          <a:ext cx="2451652" cy="679174"/>
        </a:xfrm>
        <a:prstGeom prst="rect">
          <a:avLst/>
        </a:prstGeom>
      </xdr:spPr>
    </xdr:pic>
    <xdr:clientData/>
  </xdr:twoCellAnchor>
  <xdr:twoCellAnchor>
    <xdr:from>
      <xdr:col>4</xdr:col>
      <xdr:colOff>66262</xdr:colOff>
      <xdr:row>28</xdr:row>
      <xdr:rowOff>579782</xdr:rowOff>
    </xdr:from>
    <xdr:to>
      <xdr:col>4</xdr:col>
      <xdr:colOff>2545929</xdr:colOff>
      <xdr:row>28</xdr:row>
      <xdr:rowOff>1184413</xdr:rowOff>
    </xdr:to>
    <xdr:pic>
      <xdr:nvPicPr>
        <xdr:cNvPr id="11" name="Imagen 10">
          <a:extLst>
            <a:ext uri="{FF2B5EF4-FFF2-40B4-BE49-F238E27FC236}">
              <a16:creationId xmlns:a16="http://schemas.microsoft.com/office/drawing/2014/main" id="{A2BE7B1D-0D12-2353-E461-256B8F0A2401}"/>
            </a:ext>
          </a:extLst>
        </xdr:cNvPr>
        <xdr:cNvPicPr>
          <a:picLocks noChangeAspect="1"/>
        </xdr:cNvPicPr>
      </xdr:nvPicPr>
      <xdr:blipFill>
        <a:blip xmlns:r="http://schemas.openxmlformats.org/officeDocument/2006/relationships" r:embed="rId10"/>
        <a:stretch>
          <a:fillRect/>
        </a:stretch>
      </xdr:blipFill>
      <xdr:spPr>
        <a:xfrm>
          <a:off x="4977849" y="23356956"/>
          <a:ext cx="2479667" cy="604631"/>
        </a:xfrm>
        <a:prstGeom prst="rect">
          <a:avLst/>
        </a:prstGeom>
      </xdr:spPr>
    </xdr:pic>
    <xdr:clientData/>
  </xdr:twoCellAnchor>
  <xdr:twoCellAnchor>
    <xdr:from>
      <xdr:col>3</xdr:col>
      <xdr:colOff>1739347</xdr:colOff>
      <xdr:row>29</xdr:row>
      <xdr:rowOff>441778</xdr:rowOff>
    </xdr:from>
    <xdr:to>
      <xdr:col>4</xdr:col>
      <xdr:colOff>2592456</xdr:colOff>
      <xdr:row>29</xdr:row>
      <xdr:rowOff>1084895</xdr:rowOff>
    </xdr:to>
    <xdr:pic>
      <xdr:nvPicPr>
        <xdr:cNvPr id="12" name="Imagen 11">
          <a:extLst>
            <a:ext uri="{FF2B5EF4-FFF2-40B4-BE49-F238E27FC236}">
              <a16:creationId xmlns:a16="http://schemas.microsoft.com/office/drawing/2014/main" id="{56C21154-8596-550B-1943-AA7B431D9B4D}"/>
            </a:ext>
          </a:extLst>
        </xdr:cNvPr>
        <xdr:cNvPicPr>
          <a:picLocks noChangeAspect="1"/>
        </xdr:cNvPicPr>
      </xdr:nvPicPr>
      <xdr:blipFill>
        <a:blip xmlns:r="http://schemas.openxmlformats.org/officeDocument/2006/relationships" r:embed="rId11"/>
        <a:stretch>
          <a:fillRect/>
        </a:stretch>
      </xdr:blipFill>
      <xdr:spPr>
        <a:xfrm>
          <a:off x="4911586" y="24925169"/>
          <a:ext cx="2592457" cy="643117"/>
        </a:xfrm>
        <a:prstGeom prst="rect">
          <a:avLst/>
        </a:prstGeom>
      </xdr:spPr>
    </xdr:pic>
    <xdr:clientData/>
  </xdr:twoCellAnchor>
  <xdr:twoCellAnchor>
    <xdr:from>
      <xdr:col>4</xdr:col>
      <xdr:colOff>0</xdr:colOff>
      <xdr:row>30</xdr:row>
      <xdr:rowOff>963898</xdr:rowOff>
    </xdr:from>
    <xdr:to>
      <xdr:col>4</xdr:col>
      <xdr:colOff>2664981</xdr:colOff>
      <xdr:row>30</xdr:row>
      <xdr:rowOff>1491437</xdr:rowOff>
    </xdr:to>
    <xdr:pic>
      <xdr:nvPicPr>
        <xdr:cNvPr id="13" name="Imagen 12">
          <a:extLst>
            <a:ext uri="{FF2B5EF4-FFF2-40B4-BE49-F238E27FC236}">
              <a16:creationId xmlns:a16="http://schemas.microsoft.com/office/drawing/2014/main" id="{2A20F702-AF65-FA74-C186-E103E0F42824}"/>
            </a:ext>
          </a:extLst>
        </xdr:cNvPr>
        <xdr:cNvPicPr>
          <a:picLocks noChangeAspect="1"/>
        </xdr:cNvPicPr>
      </xdr:nvPicPr>
      <xdr:blipFill>
        <a:blip xmlns:r="http://schemas.openxmlformats.org/officeDocument/2006/relationships" r:embed="rId12"/>
        <a:stretch>
          <a:fillRect/>
        </a:stretch>
      </xdr:blipFill>
      <xdr:spPr>
        <a:xfrm>
          <a:off x="4910667" y="27002154"/>
          <a:ext cx="2664981" cy="527539"/>
        </a:xfrm>
        <a:prstGeom prst="rect">
          <a:avLst/>
        </a:prstGeom>
      </xdr:spPr>
    </xdr:pic>
    <xdr:clientData/>
  </xdr:twoCellAnchor>
  <xdr:twoCellAnchor>
    <xdr:from>
      <xdr:col>4</xdr:col>
      <xdr:colOff>58616</xdr:colOff>
      <xdr:row>31</xdr:row>
      <xdr:rowOff>925124</xdr:rowOff>
    </xdr:from>
    <xdr:to>
      <xdr:col>4</xdr:col>
      <xdr:colOff>2637693</xdr:colOff>
      <xdr:row>31</xdr:row>
      <xdr:rowOff>1452461</xdr:rowOff>
    </xdr:to>
    <xdr:pic>
      <xdr:nvPicPr>
        <xdr:cNvPr id="14" name="Imagen 13">
          <a:extLst>
            <a:ext uri="{FF2B5EF4-FFF2-40B4-BE49-F238E27FC236}">
              <a16:creationId xmlns:a16="http://schemas.microsoft.com/office/drawing/2014/main" id="{6EC759C1-B216-BBEB-299C-A3F7C970A684}"/>
            </a:ext>
          </a:extLst>
        </xdr:cNvPr>
        <xdr:cNvPicPr>
          <a:picLocks noChangeAspect="1"/>
        </xdr:cNvPicPr>
      </xdr:nvPicPr>
      <xdr:blipFill>
        <a:blip xmlns:r="http://schemas.openxmlformats.org/officeDocument/2006/relationships" r:embed="rId13"/>
        <a:stretch>
          <a:fillRect/>
        </a:stretch>
      </xdr:blipFill>
      <xdr:spPr>
        <a:xfrm>
          <a:off x="4969283" y="28578560"/>
          <a:ext cx="2579077" cy="527337"/>
        </a:xfrm>
        <a:prstGeom prst="rect">
          <a:avLst/>
        </a:prstGeom>
      </xdr:spPr>
    </xdr:pic>
    <xdr:clientData/>
  </xdr:twoCellAnchor>
  <xdr:twoCellAnchor>
    <xdr:from>
      <xdr:col>4</xdr:col>
      <xdr:colOff>13026</xdr:colOff>
      <xdr:row>32</xdr:row>
      <xdr:rowOff>1081129</xdr:rowOff>
    </xdr:from>
    <xdr:to>
      <xdr:col>4</xdr:col>
      <xdr:colOff>2598615</xdr:colOff>
      <xdr:row>32</xdr:row>
      <xdr:rowOff>1600021</xdr:rowOff>
    </xdr:to>
    <xdr:pic>
      <xdr:nvPicPr>
        <xdr:cNvPr id="15" name="Imagen 14">
          <a:extLst>
            <a:ext uri="{FF2B5EF4-FFF2-40B4-BE49-F238E27FC236}">
              <a16:creationId xmlns:a16="http://schemas.microsoft.com/office/drawing/2014/main" id="{69F43EBB-5E3A-0F73-CC57-F8A100A37A1B}"/>
            </a:ext>
          </a:extLst>
        </xdr:cNvPr>
        <xdr:cNvPicPr>
          <a:picLocks noChangeAspect="1"/>
        </xdr:cNvPicPr>
      </xdr:nvPicPr>
      <xdr:blipFill>
        <a:blip xmlns:r="http://schemas.openxmlformats.org/officeDocument/2006/relationships" r:embed="rId14"/>
        <a:stretch>
          <a:fillRect/>
        </a:stretch>
      </xdr:blipFill>
      <xdr:spPr>
        <a:xfrm>
          <a:off x="4923693" y="30603744"/>
          <a:ext cx="2585589" cy="518892"/>
        </a:xfrm>
        <a:prstGeom prst="rect">
          <a:avLst/>
        </a:prstGeom>
      </xdr:spPr>
    </xdr:pic>
    <xdr:clientData/>
  </xdr:twoCellAnchor>
  <xdr:twoCellAnchor>
    <xdr:from>
      <xdr:col>4</xdr:col>
      <xdr:colOff>30040</xdr:colOff>
      <xdr:row>33</xdr:row>
      <xdr:rowOff>1269593</xdr:rowOff>
    </xdr:from>
    <xdr:to>
      <xdr:col>4</xdr:col>
      <xdr:colOff>2576553</xdr:colOff>
      <xdr:row>33</xdr:row>
      <xdr:rowOff>1803645</xdr:rowOff>
    </xdr:to>
    <xdr:pic>
      <xdr:nvPicPr>
        <xdr:cNvPr id="16" name="Imagen 15">
          <a:extLst>
            <a:ext uri="{FF2B5EF4-FFF2-40B4-BE49-F238E27FC236}">
              <a16:creationId xmlns:a16="http://schemas.microsoft.com/office/drawing/2014/main" id="{A9D786E2-4FD2-01F6-96D9-71EC5577BDCD}"/>
            </a:ext>
            <a:ext uri="{147F2762-F138-4A5C-976F-8EAC2B608ADB}">
              <a16:predDERef xmlns:a16="http://schemas.microsoft.com/office/drawing/2014/main" pred="{69F43EBB-5E3A-0F73-CC57-F8A100A37A1B}"/>
            </a:ext>
          </a:extLst>
        </xdr:cNvPr>
        <xdr:cNvPicPr>
          <a:picLocks noChangeAspect="1"/>
        </xdr:cNvPicPr>
      </xdr:nvPicPr>
      <xdr:blipFill>
        <a:blip xmlns:r="http://schemas.openxmlformats.org/officeDocument/2006/relationships" r:embed="rId15"/>
        <a:stretch>
          <a:fillRect/>
        </a:stretch>
      </xdr:blipFill>
      <xdr:spPr>
        <a:xfrm>
          <a:off x="4792540" y="32483018"/>
          <a:ext cx="2546513" cy="53405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10">
      <pivotArea collapsedLevelsAreSubtotals="1" fieldPosition="0">
        <references count="1">
          <reference field="0" count="0"/>
        </references>
      </pivotArea>
    </format>
    <format dxfId="9">
      <pivotArea field="0" type="button" dataOnly="0" labelOnly="1" outline="0" axis="axisRow" fieldPosition="0"/>
    </format>
    <format dxfId="8">
      <pivotArea dataOnly="0" labelOnly="1" fieldPosition="0">
        <references count="1">
          <reference field="0" count="0"/>
        </references>
      </pivotArea>
    </format>
    <format dxfId="7">
      <pivotArea dataOnly="0" labelOnly="1" outline="0" axis="axisValues" fieldPosition="0"/>
    </format>
    <format dxfId="6">
      <pivotArea collapsedLevelsAreSubtotals="1" fieldPosition="0">
        <references count="1">
          <reference field="0" count="0"/>
        </references>
      </pivotArea>
    </format>
    <format dxfId="5">
      <pivotArea field="0" type="button" dataOnly="0" labelOnly="1" outline="0" axis="axisRow" fieldPosition="0"/>
    </format>
    <format dxfId="4">
      <pivotArea dataOnly="0" labelOnly="1" fieldPosition="0">
        <references count="1">
          <reference field="0" count="0"/>
        </references>
      </pivotArea>
    </format>
    <format dxfId="3">
      <pivotArea dataOnly="0" labelOnly="1" outline="0" axis="axisValues"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39997558519241921"/>
    <pageSetUpPr fitToPage="1"/>
  </sheetPr>
  <dimension ref="A1:X140"/>
  <sheetViews>
    <sheetView showGridLines="0" tabSelected="1" zoomScale="76" zoomScaleNormal="76" zoomScaleSheetLayoutView="10" zoomScalePageLayoutView="96" workbookViewId="0">
      <selection activeCell="B13" sqref="B13"/>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44" style="14" customWidth="1"/>
    <col min="8" max="8" width="36.33203125" style="15" customWidth="1"/>
    <col min="9" max="9" width="38.33203125" style="14" customWidth="1"/>
    <col min="10" max="10" width="32" style="14" customWidth="1"/>
    <col min="11" max="11" width="43.33203125" style="14" customWidth="1"/>
    <col min="12" max="12" width="22.6640625" style="285" customWidth="1"/>
    <col min="13" max="13" width="22.6640625" style="269" customWidth="1"/>
    <col min="14" max="14" width="32.6640625" style="269" customWidth="1"/>
    <col min="15" max="15" width="19.6640625" style="15" customWidth="1"/>
    <col min="16" max="16" width="35.33203125" style="274" customWidth="1"/>
    <col min="17" max="17" width="18.6640625" style="15" customWidth="1"/>
    <col min="18" max="18" width="18.6640625" style="292" customWidth="1"/>
    <col min="19" max="19" width="19.5546875" style="15" customWidth="1"/>
    <col min="20" max="20" width="29.6640625" style="14" customWidth="1"/>
    <col min="21" max="21" width="30.33203125" style="14" customWidth="1"/>
    <col min="22" max="22" width="29.33203125" style="14" customWidth="1"/>
    <col min="23" max="23" width="27" style="14" customWidth="1"/>
    <col min="24" max="24" width="22" style="14" customWidth="1"/>
    <col min="25" max="121" width="10.6640625" style="14"/>
    <col min="122" max="122" width="4" style="14" customWidth="1"/>
    <col min="123" max="125" width="3.5546875" style="14" customWidth="1"/>
    <col min="126" max="126" width="3.44140625" style="14" customWidth="1"/>
    <col min="127" max="127" width="6.5546875" style="14" bestFit="1" customWidth="1"/>
    <col min="128" max="128" width="25.44140625" style="14" bestFit="1" customWidth="1"/>
    <col min="129" max="130" width="37.5546875" style="14" customWidth="1"/>
    <col min="131" max="131" width="22.33203125" style="14" customWidth="1"/>
    <col min="132" max="132" width="25" style="14" customWidth="1"/>
    <col min="133" max="133" width="17.5546875" style="14" customWidth="1"/>
    <col min="134" max="134" width="13.5546875" style="14" customWidth="1"/>
    <col min="135" max="135" width="5.6640625" style="14" customWidth="1"/>
    <col min="136" max="136" width="6.5546875" style="14" customWidth="1"/>
    <col min="137" max="137" width="5.6640625" style="14" customWidth="1"/>
    <col min="138" max="138" width="6.5546875" style="14" customWidth="1"/>
    <col min="139" max="139" width="5.6640625" style="14" customWidth="1"/>
    <col min="140" max="140" width="6.5546875" style="14" customWidth="1"/>
    <col min="141" max="141" width="5.6640625" style="14" customWidth="1"/>
    <col min="142" max="142" width="6.5546875" style="14" customWidth="1"/>
    <col min="143" max="143" width="5.6640625" style="14" customWidth="1"/>
    <col min="144" max="144" width="6.5546875" style="14" customWidth="1"/>
    <col min="145" max="145" width="24.44140625" style="14" customWidth="1"/>
    <col min="146" max="146" width="54.6640625" style="14" customWidth="1"/>
    <col min="147" max="153" width="4.5546875" style="14" customWidth="1"/>
    <col min="154" max="377" width="10.6640625" style="14"/>
    <col min="378" max="378" width="4" style="14" customWidth="1"/>
    <col min="379" max="381" width="3.5546875" style="14" customWidth="1"/>
    <col min="382" max="382" width="3.44140625" style="14" customWidth="1"/>
    <col min="383" max="383" width="6.5546875" style="14" bestFit="1" customWidth="1"/>
    <col min="384" max="384" width="25.44140625" style="14" bestFit="1" customWidth="1"/>
    <col min="385" max="386" width="37.5546875" style="14" customWidth="1"/>
    <col min="387" max="387" width="22.33203125" style="14" customWidth="1"/>
    <col min="388" max="388" width="25" style="14" customWidth="1"/>
    <col min="389" max="389" width="17.5546875" style="14" customWidth="1"/>
    <col min="390" max="390" width="13.5546875" style="14" customWidth="1"/>
    <col min="391" max="391" width="5.6640625" style="14" customWidth="1"/>
    <col min="392" max="392" width="6.5546875" style="14" customWidth="1"/>
    <col min="393" max="393" width="5.6640625" style="14" customWidth="1"/>
    <col min="394" max="394" width="6.5546875" style="14" customWidth="1"/>
    <col min="395" max="395" width="5.6640625" style="14" customWidth="1"/>
    <col min="396" max="396" width="6.5546875" style="14" customWidth="1"/>
    <col min="397" max="397" width="5.6640625" style="14" customWidth="1"/>
    <col min="398" max="398" width="6.5546875" style="14" customWidth="1"/>
    <col min="399" max="399" width="5.6640625" style="14" customWidth="1"/>
    <col min="400" max="400" width="6.5546875" style="14" customWidth="1"/>
    <col min="401" max="401" width="24.44140625" style="14" customWidth="1"/>
    <col min="402" max="402" width="54.6640625" style="14" customWidth="1"/>
    <col min="403" max="409" width="4.5546875" style="14" customWidth="1"/>
    <col min="410" max="633" width="10.6640625" style="14"/>
    <col min="634" max="634" width="4" style="14" customWidth="1"/>
    <col min="635" max="637" width="3.5546875" style="14" customWidth="1"/>
    <col min="638" max="638" width="3.44140625" style="14" customWidth="1"/>
    <col min="639" max="639" width="6.5546875" style="14" bestFit="1" customWidth="1"/>
    <col min="640" max="640" width="25.44140625" style="14" bestFit="1" customWidth="1"/>
    <col min="641" max="642" width="37.5546875" style="14" customWidth="1"/>
    <col min="643" max="643" width="22.33203125" style="14" customWidth="1"/>
    <col min="644" max="644" width="25" style="14" customWidth="1"/>
    <col min="645" max="645" width="17.5546875" style="14" customWidth="1"/>
    <col min="646" max="646" width="13.5546875" style="14" customWidth="1"/>
    <col min="647" max="647" width="5.6640625" style="14" customWidth="1"/>
    <col min="648" max="648" width="6.5546875" style="14" customWidth="1"/>
    <col min="649" max="649" width="5.6640625" style="14" customWidth="1"/>
    <col min="650" max="650" width="6.5546875" style="14" customWidth="1"/>
    <col min="651" max="651" width="5.6640625" style="14" customWidth="1"/>
    <col min="652" max="652" width="6.5546875" style="14" customWidth="1"/>
    <col min="653" max="653" width="5.6640625" style="14" customWidth="1"/>
    <col min="654" max="654" width="6.5546875" style="14" customWidth="1"/>
    <col min="655" max="655" width="5.6640625" style="14" customWidth="1"/>
    <col min="656" max="656" width="6.5546875" style="14" customWidth="1"/>
    <col min="657" max="657" width="24.44140625" style="14" customWidth="1"/>
    <col min="658" max="658" width="54.6640625" style="14" customWidth="1"/>
    <col min="659" max="665" width="4.5546875" style="14" customWidth="1"/>
    <col min="666" max="889" width="10.6640625" style="14"/>
    <col min="890" max="890" width="4" style="14" customWidth="1"/>
    <col min="891" max="893" width="3.5546875" style="14" customWidth="1"/>
    <col min="894" max="894" width="3.44140625" style="14" customWidth="1"/>
    <col min="895" max="895" width="6.5546875" style="14" bestFit="1" customWidth="1"/>
    <col min="896" max="896" width="25.44140625" style="14" bestFit="1" customWidth="1"/>
    <col min="897" max="898" width="37.5546875" style="14" customWidth="1"/>
    <col min="899" max="899" width="22.33203125" style="14" customWidth="1"/>
    <col min="900" max="900" width="25" style="14" customWidth="1"/>
    <col min="901" max="901" width="17.5546875" style="14" customWidth="1"/>
    <col min="902" max="902" width="13.5546875" style="14" customWidth="1"/>
    <col min="903" max="903" width="5.6640625" style="14" customWidth="1"/>
    <col min="904" max="904" width="6.5546875" style="14" customWidth="1"/>
    <col min="905" max="905" width="5.6640625" style="14" customWidth="1"/>
    <col min="906" max="906" width="6.5546875" style="14" customWidth="1"/>
    <col min="907" max="907" width="5.6640625" style="14" customWidth="1"/>
    <col min="908" max="908" width="6.5546875" style="14" customWidth="1"/>
    <col min="909" max="909" width="5.6640625" style="14" customWidth="1"/>
    <col min="910" max="910" width="6.5546875" style="14" customWidth="1"/>
    <col min="911" max="911" width="5.6640625" style="14" customWidth="1"/>
    <col min="912" max="912" width="6.5546875" style="14" customWidth="1"/>
    <col min="913" max="913" width="24.44140625" style="14" customWidth="1"/>
    <col min="914" max="914" width="54.6640625" style="14" customWidth="1"/>
    <col min="915" max="921" width="4.5546875" style="14" customWidth="1"/>
    <col min="922" max="1145" width="10.6640625" style="14"/>
    <col min="1146" max="1146" width="4" style="14" customWidth="1"/>
    <col min="1147" max="1149" width="3.5546875" style="14" customWidth="1"/>
    <col min="1150" max="1150" width="3.44140625" style="14" customWidth="1"/>
    <col min="1151" max="1151" width="6.5546875" style="14" bestFit="1" customWidth="1"/>
    <col min="1152" max="1152" width="25.44140625" style="14" bestFit="1" customWidth="1"/>
    <col min="1153" max="1154" width="37.5546875" style="14" customWidth="1"/>
    <col min="1155" max="1155" width="22.33203125" style="14" customWidth="1"/>
    <col min="1156" max="1156" width="25" style="14" customWidth="1"/>
    <col min="1157" max="1157" width="17.5546875" style="14" customWidth="1"/>
    <col min="1158" max="1158" width="13.5546875" style="14" customWidth="1"/>
    <col min="1159" max="1159" width="5.6640625" style="14" customWidth="1"/>
    <col min="1160" max="1160" width="6.5546875" style="14" customWidth="1"/>
    <col min="1161" max="1161" width="5.6640625" style="14" customWidth="1"/>
    <col min="1162" max="1162" width="6.5546875" style="14" customWidth="1"/>
    <col min="1163" max="1163" width="5.6640625" style="14" customWidth="1"/>
    <col min="1164" max="1164" width="6.5546875" style="14" customWidth="1"/>
    <col min="1165" max="1165" width="5.6640625" style="14" customWidth="1"/>
    <col min="1166" max="1166" width="6.5546875" style="14" customWidth="1"/>
    <col min="1167" max="1167" width="5.6640625" style="14" customWidth="1"/>
    <col min="1168" max="1168" width="6.5546875" style="14" customWidth="1"/>
    <col min="1169" max="1169" width="24.44140625" style="14" customWidth="1"/>
    <col min="1170" max="1170" width="54.6640625" style="14" customWidth="1"/>
    <col min="1171" max="1177" width="4.5546875" style="14" customWidth="1"/>
    <col min="1178" max="1401" width="10.6640625" style="14"/>
    <col min="1402" max="1402" width="4" style="14" customWidth="1"/>
    <col min="1403" max="1405" width="3.5546875" style="14" customWidth="1"/>
    <col min="1406" max="1406" width="3.44140625" style="14" customWidth="1"/>
    <col min="1407" max="1407" width="6.5546875" style="14" bestFit="1" customWidth="1"/>
    <col min="1408" max="1408" width="25.44140625" style="14" bestFit="1" customWidth="1"/>
    <col min="1409" max="1410" width="37.5546875" style="14" customWidth="1"/>
    <col min="1411" max="1411" width="22.33203125" style="14" customWidth="1"/>
    <col min="1412" max="1412" width="25" style="14" customWidth="1"/>
    <col min="1413" max="1413" width="17.5546875" style="14" customWidth="1"/>
    <col min="1414" max="1414" width="13.5546875" style="14" customWidth="1"/>
    <col min="1415" max="1415" width="5.6640625" style="14" customWidth="1"/>
    <col min="1416" max="1416" width="6.5546875" style="14" customWidth="1"/>
    <col min="1417" max="1417" width="5.6640625" style="14" customWidth="1"/>
    <col min="1418" max="1418" width="6.5546875" style="14" customWidth="1"/>
    <col min="1419" max="1419" width="5.6640625" style="14" customWidth="1"/>
    <col min="1420" max="1420" width="6.5546875" style="14" customWidth="1"/>
    <col min="1421" max="1421" width="5.6640625" style="14" customWidth="1"/>
    <col min="1422" max="1422" width="6.5546875" style="14" customWidth="1"/>
    <col min="1423" max="1423" width="5.6640625" style="14" customWidth="1"/>
    <col min="1424" max="1424" width="6.5546875" style="14" customWidth="1"/>
    <col min="1425" max="1425" width="24.44140625" style="14" customWidth="1"/>
    <col min="1426" max="1426" width="54.6640625" style="14" customWidth="1"/>
    <col min="1427" max="1433" width="4.5546875" style="14" customWidth="1"/>
    <col min="1434" max="1657" width="10.6640625" style="14"/>
    <col min="1658" max="1658" width="4" style="14" customWidth="1"/>
    <col min="1659" max="1661" width="3.5546875" style="14" customWidth="1"/>
    <col min="1662" max="1662" width="3.44140625" style="14" customWidth="1"/>
    <col min="1663" max="1663" width="6.5546875" style="14" bestFit="1" customWidth="1"/>
    <col min="1664" max="1664" width="25.44140625" style="14" bestFit="1" customWidth="1"/>
    <col min="1665" max="1666" width="37.5546875" style="14" customWidth="1"/>
    <col min="1667" max="1667" width="22.33203125" style="14" customWidth="1"/>
    <col min="1668" max="1668" width="25" style="14" customWidth="1"/>
    <col min="1669" max="1669" width="17.5546875" style="14" customWidth="1"/>
    <col min="1670" max="1670" width="13.5546875" style="14" customWidth="1"/>
    <col min="1671" max="1671" width="5.6640625" style="14" customWidth="1"/>
    <col min="1672" max="1672" width="6.5546875" style="14" customWidth="1"/>
    <col min="1673" max="1673" width="5.6640625" style="14" customWidth="1"/>
    <col min="1674" max="1674" width="6.5546875" style="14" customWidth="1"/>
    <col min="1675" max="1675" width="5.6640625" style="14" customWidth="1"/>
    <col min="1676" max="1676" width="6.5546875" style="14" customWidth="1"/>
    <col min="1677" max="1677" width="5.6640625" style="14" customWidth="1"/>
    <col min="1678" max="1678" width="6.5546875" style="14" customWidth="1"/>
    <col min="1679" max="1679" width="5.6640625" style="14" customWidth="1"/>
    <col min="1680" max="1680" width="6.5546875" style="14" customWidth="1"/>
    <col min="1681" max="1681" width="24.44140625" style="14" customWidth="1"/>
    <col min="1682" max="1682" width="54.6640625" style="14" customWidth="1"/>
    <col min="1683" max="1689" width="4.5546875" style="14" customWidth="1"/>
    <col min="1690" max="1913" width="10.6640625" style="14"/>
    <col min="1914" max="1914" width="4" style="14" customWidth="1"/>
    <col min="1915" max="1917" width="3.5546875" style="14" customWidth="1"/>
    <col min="1918" max="1918" width="3.44140625" style="14" customWidth="1"/>
    <col min="1919" max="1919" width="6.5546875" style="14" bestFit="1" customWidth="1"/>
    <col min="1920" max="1920" width="25.44140625" style="14" bestFit="1" customWidth="1"/>
    <col min="1921" max="1922" width="37.5546875" style="14" customWidth="1"/>
    <col min="1923" max="1923" width="22.33203125" style="14" customWidth="1"/>
    <col min="1924" max="1924" width="25" style="14" customWidth="1"/>
    <col min="1925" max="1925" width="17.5546875" style="14" customWidth="1"/>
    <col min="1926" max="1926" width="13.5546875" style="14" customWidth="1"/>
    <col min="1927" max="1927" width="5.6640625" style="14" customWidth="1"/>
    <col min="1928" max="1928" width="6.5546875" style="14" customWidth="1"/>
    <col min="1929" max="1929" width="5.6640625" style="14" customWidth="1"/>
    <col min="1930" max="1930" width="6.5546875" style="14" customWidth="1"/>
    <col min="1931" max="1931" width="5.6640625" style="14" customWidth="1"/>
    <col min="1932" max="1932" width="6.5546875" style="14" customWidth="1"/>
    <col min="1933" max="1933" width="5.6640625" style="14" customWidth="1"/>
    <col min="1934" max="1934" width="6.5546875" style="14" customWidth="1"/>
    <col min="1935" max="1935" width="5.6640625" style="14" customWidth="1"/>
    <col min="1936" max="1936" width="6.5546875" style="14" customWidth="1"/>
    <col min="1937" max="1937" width="24.44140625" style="14" customWidth="1"/>
    <col min="1938" max="1938" width="54.6640625" style="14" customWidth="1"/>
    <col min="1939" max="1945" width="4.5546875" style="14" customWidth="1"/>
    <col min="1946" max="2169" width="10.6640625" style="14"/>
    <col min="2170" max="2170" width="4" style="14" customWidth="1"/>
    <col min="2171" max="2173" width="3.5546875" style="14" customWidth="1"/>
    <col min="2174" max="2174" width="3.44140625" style="14" customWidth="1"/>
    <col min="2175" max="2175" width="6.5546875" style="14" bestFit="1" customWidth="1"/>
    <col min="2176" max="2176" width="25.44140625" style="14" bestFit="1" customWidth="1"/>
    <col min="2177" max="2178" width="37.5546875" style="14" customWidth="1"/>
    <col min="2179" max="2179" width="22.33203125" style="14" customWidth="1"/>
    <col min="2180" max="2180" width="25" style="14" customWidth="1"/>
    <col min="2181" max="2181" width="17.5546875" style="14" customWidth="1"/>
    <col min="2182" max="2182" width="13.5546875" style="14" customWidth="1"/>
    <col min="2183" max="2183" width="5.6640625" style="14" customWidth="1"/>
    <col min="2184" max="2184" width="6.5546875" style="14" customWidth="1"/>
    <col min="2185" max="2185" width="5.6640625" style="14" customWidth="1"/>
    <col min="2186" max="2186" width="6.5546875" style="14" customWidth="1"/>
    <col min="2187" max="2187" width="5.6640625" style="14" customWidth="1"/>
    <col min="2188" max="2188" width="6.5546875" style="14" customWidth="1"/>
    <col min="2189" max="2189" width="5.6640625" style="14" customWidth="1"/>
    <col min="2190" max="2190" width="6.5546875" style="14" customWidth="1"/>
    <col min="2191" max="2191" width="5.6640625" style="14" customWidth="1"/>
    <col min="2192" max="2192" width="6.5546875" style="14" customWidth="1"/>
    <col min="2193" max="2193" width="24.44140625" style="14" customWidth="1"/>
    <col min="2194" max="2194" width="54.6640625" style="14" customWidth="1"/>
    <col min="2195" max="2201" width="4.5546875" style="14" customWidth="1"/>
    <col min="2202" max="2425" width="10.6640625" style="14"/>
    <col min="2426" max="2426" width="4" style="14" customWidth="1"/>
    <col min="2427" max="2429" width="3.5546875" style="14" customWidth="1"/>
    <col min="2430" max="2430" width="3.44140625" style="14" customWidth="1"/>
    <col min="2431" max="2431" width="6.5546875" style="14" bestFit="1" customWidth="1"/>
    <col min="2432" max="2432" width="25.44140625" style="14" bestFit="1" customWidth="1"/>
    <col min="2433" max="2434" width="37.5546875" style="14" customWidth="1"/>
    <col min="2435" max="2435" width="22.33203125" style="14" customWidth="1"/>
    <col min="2436" max="2436" width="25" style="14" customWidth="1"/>
    <col min="2437" max="2437" width="17.5546875" style="14" customWidth="1"/>
    <col min="2438" max="2438" width="13.5546875" style="14" customWidth="1"/>
    <col min="2439" max="2439" width="5.6640625" style="14" customWidth="1"/>
    <col min="2440" max="2440" width="6.5546875" style="14" customWidth="1"/>
    <col min="2441" max="2441" width="5.6640625" style="14" customWidth="1"/>
    <col min="2442" max="2442" width="6.5546875" style="14" customWidth="1"/>
    <col min="2443" max="2443" width="5.6640625" style="14" customWidth="1"/>
    <col min="2444" max="2444" width="6.5546875" style="14" customWidth="1"/>
    <col min="2445" max="2445" width="5.6640625" style="14" customWidth="1"/>
    <col min="2446" max="2446" width="6.5546875" style="14" customWidth="1"/>
    <col min="2447" max="2447" width="5.6640625" style="14" customWidth="1"/>
    <col min="2448" max="2448" width="6.5546875" style="14" customWidth="1"/>
    <col min="2449" max="2449" width="24.44140625" style="14" customWidth="1"/>
    <col min="2450" max="2450" width="54.6640625" style="14" customWidth="1"/>
    <col min="2451" max="2457" width="4.5546875" style="14" customWidth="1"/>
    <col min="2458" max="2681" width="10.6640625" style="14"/>
    <col min="2682" max="2682" width="4" style="14" customWidth="1"/>
    <col min="2683" max="2685" width="3.5546875" style="14" customWidth="1"/>
    <col min="2686" max="2686" width="3.44140625" style="14" customWidth="1"/>
    <col min="2687" max="2687" width="6.5546875" style="14" bestFit="1" customWidth="1"/>
    <col min="2688" max="2688" width="25.44140625" style="14" bestFit="1" customWidth="1"/>
    <col min="2689" max="2690" width="37.5546875" style="14" customWidth="1"/>
    <col min="2691" max="2691" width="22.33203125" style="14" customWidth="1"/>
    <col min="2692" max="2692" width="25" style="14" customWidth="1"/>
    <col min="2693" max="2693" width="17.5546875" style="14" customWidth="1"/>
    <col min="2694" max="2694" width="13.5546875" style="14" customWidth="1"/>
    <col min="2695" max="2695" width="5.6640625" style="14" customWidth="1"/>
    <col min="2696" max="2696" width="6.5546875" style="14" customWidth="1"/>
    <col min="2697" max="2697" width="5.6640625" style="14" customWidth="1"/>
    <col min="2698" max="2698" width="6.5546875" style="14" customWidth="1"/>
    <col min="2699" max="2699" width="5.6640625" style="14" customWidth="1"/>
    <col min="2700" max="2700" width="6.5546875" style="14" customWidth="1"/>
    <col min="2701" max="2701" width="5.6640625" style="14" customWidth="1"/>
    <col min="2702" max="2702" width="6.5546875" style="14" customWidth="1"/>
    <col min="2703" max="2703" width="5.6640625" style="14" customWidth="1"/>
    <col min="2704" max="2704" width="6.5546875" style="14" customWidth="1"/>
    <col min="2705" max="2705" width="24.44140625" style="14" customWidth="1"/>
    <col min="2706" max="2706" width="54.6640625" style="14" customWidth="1"/>
    <col min="2707" max="2713" width="4.5546875" style="14" customWidth="1"/>
    <col min="2714" max="2937" width="10.6640625" style="14"/>
    <col min="2938" max="2938" width="4" style="14" customWidth="1"/>
    <col min="2939" max="2941" width="3.5546875" style="14" customWidth="1"/>
    <col min="2942" max="2942" width="3.44140625" style="14" customWidth="1"/>
    <col min="2943" max="2943" width="6.5546875" style="14" bestFit="1" customWidth="1"/>
    <col min="2944" max="2944" width="25.44140625" style="14" bestFit="1" customWidth="1"/>
    <col min="2945" max="2946" width="37.5546875" style="14" customWidth="1"/>
    <col min="2947" max="2947" width="22.33203125" style="14" customWidth="1"/>
    <col min="2948" max="2948" width="25" style="14" customWidth="1"/>
    <col min="2949" max="2949" width="17.5546875" style="14" customWidth="1"/>
    <col min="2950" max="2950" width="13.5546875" style="14" customWidth="1"/>
    <col min="2951" max="2951" width="5.6640625" style="14" customWidth="1"/>
    <col min="2952" max="2952" width="6.5546875" style="14" customWidth="1"/>
    <col min="2953" max="2953" width="5.6640625" style="14" customWidth="1"/>
    <col min="2954" max="2954" width="6.5546875" style="14" customWidth="1"/>
    <col min="2955" max="2955" width="5.6640625" style="14" customWidth="1"/>
    <col min="2956" max="2956" width="6.5546875" style="14" customWidth="1"/>
    <col min="2957" max="2957" width="5.6640625" style="14" customWidth="1"/>
    <col min="2958" max="2958" width="6.5546875" style="14" customWidth="1"/>
    <col min="2959" max="2959" width="5.6640625" style="14" customWidth="1"/>
    <col min="2960" max="2960" width="6.5546875" style="14" customWidth="1"/>
    <col min="2961" max="2961" width="24.44140625" style="14" customWidth="1"/>
    <col min="2962" max="2962" width="54.6640625" style="14" customWidth="1"/>
    <col min="2963" max="2969" width="4.5546875" style="14" customWidth="1"/>
    <col min="2970" max="3193" width="10.6640625" style="14"/>
    <col min="3194" max="3194" width="4" style="14" customWidth="1"/>
    <col min="3195" max="3197" width="3.5546875" style="14" customWidth="1"/>
    <col min="3198" max="3198" width="3.44140625" style="14" customWidth="1"/>
    <col min="3199" max="3199" width="6.5546875" style="14" bestFit="1" customWidth="1"/>
    <col min="3200" max="3200" width="25.44140625" style="14" bestFit="1" customWidth="1"/>
    <col min="3201" max="3202" width="37.5546875" style="14" customWidth="1"/>
    <col min="3203" max="3203" width="22.33203125" style="14" customWidth="1"/>
    <col min="3204" max="3204" width="25" style="14" customWidth="1"/>
    <col min="3205" max="3205" width="17.5546875" style="14" customWidth="1"/>
    <col min="3206" max="3206" width="13.5546875" style="14" customWidth="1"/>
    <col min="3207" max="3207" width="5.6640625" style="14" customWidth="1"/>
    <col min="3208" max="3208" width="6.5546875" style="14" customWidth="1"/>
    <col min="3209" max="3209" width="5.6640625" style="14" customWidth="1"/>
    <col min="3210" max="3210" width="6.5546875" style="14" customWidth="1"/>
    <col min="3211" max="3211" width="5.6640625" style="14" customWidth="1"/>
    <col min="3212" max="3212" width="6.5546875" style="14" customWidth="1"/>
    <col min="3213" max="3213" width="5.6640625" style="14" customWidth="1"/>
    <col min="3214" max="3214" width="6.5546875" style="14" customWidth="1"/>
    <col min="3215" max="3215" width="5.6640625" style="14" customWidth="1"/>
    <col min="3216" max="3216" width="6.5546875" style="14" customWidth="1"/>
    <col min="3217" max="3217" width="24.44140625" style="14" customWidth="1"/>
    <col min="3218" max="3218" width="54.6640625" style="14" customWidth="1"/>
    <col min="3219" max="3225" width="4.5546875" style="14" customWidth="1"/>
    <col min="3226" max="3449" width="10.6640625" style="14"/>
    <col min="3450" max="3450" width="4" style="14" customWidth="1"/>
    <col min="3451" max="3453" width="3.5546875" style="14" customWidth="1"/>
    <col min="3454" max="3454" width="3.44140625" style="14" customWidth="1"/>
    <col min="3455" max="3455" width="6.5546875" style="14" bestFit="1" customWidth="1"/>
    <col min="3456" max="3456" width="25.44140625" style="14" bestFit="1" customWidth="1"/>
    <col min="3457" max="3458" width="37.5546875" style="14" customWidth="1"/>
    <col min="3459" max="3459" width="22.33203125" style="14" customWidth="1"/>
    <col min="3460" max="3460" width="25" style="14" customWidth="1"/>
    <col min="3461" max="3461" width="17.5546875" style="14" customWidth="1"/>
    <col min="3462" max="3462" width="13.5546875" style="14" customWidth="1"/>
    <col min="3463" max="3463" width="5.6640625" style="14" customWidth="1"/>
    <col min="3464" max="3464" width="6.5546875" style="14" customWidth="1"/>
    <col min="3465" max="3465" width="5.6640625" style="14" customWidth="1"/>
    <col min="3466" max="3466" width="6.5546875" style="14" customWidth="1"/>
    <col min="3467" max="3467" width="5.6640625" style="14" customWidth="1"/>
    <col min="3468" max="3468" width="6.5546875" style="14" customWidth="1"/>
    <col min="3469" max="3469" width="5.6640625" style="14" customWidth="1"/>
    <col min="3470" max="3470" width="6.5546875" style="14" customWidth="1"/>
    <col min="3471" max="3471" width="5.6640625" style="14" customWidth="1"/>
    <col min="3472" max="3472" width="6.5546875" style="14" customWidth="1"/>
    <col min="3473" max="3473" width="24.44140625" style="14" customWidth="1"/>
    <col min="3474" max="3474" width="54.6640625" style="14" customWidth="1"/>
    <col min="3475" max="3481" width="4.5546875" style="14" customWidth="1"/>
    <col min="3482" max="3705" width="10.6640625" style="14"/>
    <col min="3706" max="3706" width="4" style="14" customWidth="1"/>
    <col min="3707" max="3709" width="3.5546875" style="14" customWidth="1"/>
    <col min="3710" max="3710" width="3.44140625" style="14" customWidth="1"/>
    <col min="3711" max="3711" width="6.5546875" style="14" bestFit="1" customWidth="1"/>
    <col min="3712" max="3712" width="25.44140625" style="14" bestFit="1" customWidth="1"/>
    <col min="3713" max="3714" width="37.5546875" style="14" customWidth="1"/>
    <col min="3715" max="3715" width="22.33203125" style="14" customWidth="1"/>
    <col min="3716" max="3716" width="25" style="14" customWidth="1"/>
    <col min="3717" max="3717" width="17.5546875" style="14" customWidth="1"/>
    <col min="3718" max="3718" width="13.5546875" style="14" customWidth="1"/>
    <col min="3719" max="3719" width="5.6640625" style="14" customWidth="1"/>
    <col min="3720" max="3720" width="6.5546875" style="14" customWidth="1"/>
    <col min="3721" max="3721" width="5.6640625" style="14" customWidth="1"/>
    <col min="3722" max="3722" width="6.5546875" style="14" customWidth="1"/>
    <col min="3723" max="3723" width="5.6640625" style="14" customWidth="1"/>
    <col min="3724" max="3724" width="6.5546875" style="14" customWidth="1"/>
    <col min="3725" max="3725" width="5.6640625" style="14" customWidth="1"/>
    <col min="3726" max="3726" width="6.5546875" style="14" customWidth="1"/>
    <col min="3727" max="3727" width="5.6640625" style="14" customWidth="1"/>
    <col min="3728" max="3728" width="6.5546875" style="14" customWidth="1"/>
    <col min="3729" max="3729" width="24.44140625" style="14" customWidth="1"/>
    <col min="3730" max="3730" width="54.6640625" style="14" customWidth="1"/>
    <col min="3731" max="3737" width="4.5546875" style="14" customWidth="1"/>
    <col min="3738" max="3961" width="10.6640625" style="14"/>
    <col min="3962" max="3962" width="4" style="14" customWidth="1"/>
    <col min="3963" max="3965" width="3.5546875" style="14" customWidth="1"/>
    <col min="3966" max="3966" width="3.44140625" style="14" customWidth="1"/>
    <col min="3967" max="3967" width="6.5546875" style="14" bestFit="1" customWidth="1"/>
    <col min="3968" max="3968" width="25.44140625" style="14" bestFit="1" customWidth="1"/>
    <col min="3969" max="3970" width="37.5546875" style="14" customWidth="1"/>
    <col min="3971" max="3971" width="22.33203125" style="14" customWidth="1"/>
    <col min="3972" max="3972" width="25" style="14" customWidth="1"/>
    <col min="3973" max="3973" width="17.5546875" style="14" customWidth="1"/>
    <col min="3974" max="3974" width="13.5546875" style="14" customWidth="1"/>
    <col min="3975" max="3975" width="5.6640625" style="14" customWidth="1"/>
    <col min="3976" max="3976" width="6.5546875" style="14" customWidth="1"/>
    <col min="3977" max="3977" width="5.6640625" style="14" customWidth="1"/>
    <col min="3978" max="3978" width="6.5546875" style="14" customWidth="1"/>
    <col min="3979" max="3979" width="5.6640625" style="14" customWidth="1"/>
    <col min="3980" max="3980" width="6.5546875" style="14" customWidth="1"/>
    <col min="3981" max="3981" width="5.6640625" style="14" customWidth="1"/>
    <col min="3982" max="3982" width="6.5546875" style="14" customWidth="1"/>
    <col min="3983" max="3983" width="5.6640625" style="14" customWidth="1"/>
    <col min="3984" max="3984" width="6.5546875" style="14" customWidth="1"/>
    <col min="3985" max="3985" width="24.44140625" style="14" customWidth="1"/>
    <col min="3986" max="3986" width="54.6640625" style="14" customWidth="1"/>
    <col min="3987" max="3993" width="4.5546875" style="14" customWidth="1"/>
    <col min="3994" max="4217" width="10.6640625" style="14"/>
    <col min="4218" max="4218" width="4" style="14" customWidth="1"/>
    <col min="4219" max="4221" width="3.5546875" style="14" customWidth="1"/>
    <col min="4222" max="4222" width="3.44140625" style="14" customWidth="1"/>
    <col min="4223" max="4223" width="6.5546875" style="14" bestFit="1" customWidth="1"/>
    <col min="4224" max="4224" width="25.44140625" style="14" bestFit="1" customWidth="1"/>
    <col min="4225" max="4226" width="37.5546875" style="14" customWidth="1"/>
    <col min="4227" max="4227" width="22.33203125" style="14" customWidth="1"/>
    <col min="4228" max="4228" width="25" style="14" customWidth="1"/>
    <col min="4229" max="4229" width="17.5546875" style="14" customWidth="1"/>
    <col min="4230" max="4230" width="13.5546875" style="14" customWidth="1"/>
    <col min="4231" max="4231" width="5.6640625" style="14" customWidth="1"/>
    <col min="4232" max="4232" width="6.5546875" style="14" customWidth="1"/>
    <col min="4233" max="4233" width="5.6640625" style="14" customWidth="1"/>
    <col min="4234" max="4234" width="6.5546875" style="14" customWidth="1"/>
    <col min="4235" max="4235" width="5.6640625" style="14" customWidth="1"/>
    <col min="4236" max="4236" width="6.5546875" style="14" customWidth="1"/>
    <col min="4237" max="4237" width="5.6640625" style="14" customWidth="1"/>
    <col min="4238" max="4238" width="6.5546875" style="14" customWidth="1"/>
    <col min="4239" max="4239" width="5.6640625" style="14" customWidth="1"/>
    <col min="4240" max="4240" width="6.5546875" style="14" customWidth="1"/>
    <col min="4241" max="4241" width="24.44140625" style="14" customWidth="1"/>
    <col min="4242" max="4242" width="54.6640625" style="14" customWidth="1"/>
    <col min="4243" max="4249" width="4.5546875" style="14" customWidth="1"/>
    <col min="4250" max="4473" width="10.6640625" style="14"/>
    <col min="4474" max="4474" width="4" style="14" customWidth="1"/>
    <col min="4475" max="4477" width="3.5546875" style="14" customWidth="1"/>
    <col min="4478" max="4478" width="3.44140625" style="14" customWidth="1"/>
    <col min="4479" max="4479" width="6.5546875" style="14" bestFit="1" customWidth="1"/>
    <col min="4480" max="4480" width="25.44140625" style="14" bestFit="1" customWidth="1"/>
    <col min="4481" max="4482" width="37.5546875" style="14" customWidth="1"/>
    <col min="4483" max="4483" width="22.33203125" style="14" customWidth="1"/>
    <col min="4484" max="4484" width="25" style="14" customWidth="1"/>
    <col min="4485" max="4485" width="17.5546875" style="14" customWidth="1"/>
    <col min="4486" max="4486" width="13.5546875" style="14" customWidth="1"/>
    <col min="4487" max="4487" width="5.6640625" style="14" customWidth="1"/>
    <col min="4488" max="4488" width="6.5546875" style="14" customWidth="1"/>
    <col min="4489" max="4489" width="5.6640625" style="14" customWidth="1"/>
    <col min="4490" max="4490" width="6.5546875" style="14" customWidth="1"/>
    <col min="4491" max="4491" width="5.6640625" style="14" customWidth="1"/>
    <col min="4492" max="4492" width="6.5546875" style="14" customWidth="1"/>
    <col min="4493" max="4493" width="5.6640625" style="14" customWidth="1"/>
    <col min="4494" max="4494" width="6.5546875" style="14" customWidth="1"/>
    <col min="4495" max="4495" width="5.6640625" style="14" customWidth="1"/>
    <col min="4496" max="4496" width="6.5546875" style="14" customWidth="1"/>
    <col min="4497" max="4497" width="24.44140625" style="14" customWidth="1"/>
    <col min="4498" max="4498" width="54.6640625" style="14" customWidth="1"/>
    <col min="4499" max="4505" width="4.5546875" style="14" customWidth="1"/>
    <col min="4506" max="4729" width="10.6640625" style="14"/>
    <col min="4730" max="4730" width="4" style="14" customWidth="1"/>
    <col min="4731" max="4733" width="3.5546875" style="14" customWidth="1"/>
    <col min="4734" max="4734" width="3.44140625" style="14" customWidth="1"/>
    <col min="4735" max="4735" width="6.5546875" style="14" bestFit="1" customWidth="1"/>
    <col min="4736" max="4736" width="25.44140625" style="14" bestFit="1" customWidth="1"/>
    <col min="4737" max="4738" width="37.5546875" style="14" customWidth="1"/>
    <col min="4739" max="4739" width="22.33203125" style="14" customWidth="1"/>
    <col min="4740" max="4740" width="25" style="14" customWidth="1"/>
    <col min="4741" max="4741" width="17.5546875" style="14" customWidth="1"/>
    <col min="4742" max="4742" width="13.5546875" style="14" customWidth="1"/>
    <col min="4743" max="4743" width="5.6640625" style="14" customWidth="1"/>
    <col min="4744" max="4744" width="6.5546875" style="14" customWidth="1"/>
    <col min="4745" max="4745" width="5.6640625" style="14" customWidth="1"/>
    <col min="4746" max="4746" width="6.5546875" style="14" customWidth="1"/>
    <col min="4747" max="4747" width="5.6640625" style="14" customWidth="1"/>
    <col min="4748" max="4748" width="6.5546875" style="14" customWidth="1"/>
    <col min="4749" max="4749" width="5.6640625" style="14" customWidth="1"/>
    <col min="4750" max="4750" width="6.5546875" style="14" customWidth="1"/>
    <col min="4751" max="4751" width="5.6640625" style="14" customWidth="1"/>
    <col min="4752" max="4752" width="6.5546875" style="14" customWidth="1"/>
    <col min="4753" max="4753" width="24.44140625" style="14" customWidth="1"/>
    <col min="4754" max="4754" width="54.6640625" style="14" customWidth="1"/>
    <col min="4755" max="4761" width="4.5546875" style="14" customWidth="1"/>
    <col min="4762" max="4985" width="10.6640625" style="14"/>
    <col min="4986" max="4986" width="4" style="14" customWidth="1"/>
    <col min="4987" max="4989" width="3.5546875" style="14" customWidth="1"/>
    <col min="4990" max="4990" width="3.44140625" style="14" customWidth="1"/>
    <col min="4991" max="4991" width="6.5546875" style="14" bestFit="1" customWidth="1"/>
    <col min="4992" max="4992" width="25.44140625" style="14" bestFit="1" customWidth="1"/>
    <col min="4993" max="4994" width="37.5546875" style="14" customWidth="1"/>
    <col min="4995" max="4995" width="22.33203125" style="14" customWidth="1"/>
    <col min="4996" max="4996" width="25" style="14" customWidth="1"/>
    <col min="4997" max="4997" width="17.5546875" style="14" customWidth="1"/>
    <col min="4998" max="4998" width="13.5546875" style="14" customWidth="1"/>
    <col min="4999" max="4999" width="5.6640625" style="14" customWidth="1"/>
    <col min="5000" max="5000" width="6.5546875" style="14" customWidth="1"/>
    <col min="5001" max="5001" width="5.6640625" style="14" customWidth="1"/>
    <col min="5002" max="5002" width="6.5546875" style="14" customWidth="1"/>
    <col min="5003" max="5003" width="5.6640625" style="14" customWidth="1"/>
    <col min="5004" max="5004" width="6.5546875" style="14" customWidth="1"/>
    <col min="5005" max="5005" width="5.6640625" style="14" customWidth="1"/>
    <col min="5006" max="5006" width="6.5546875" style="14" customWidth="1"/>
    <col min="5007" max="5007" width="5.6640625" style="14" customWidth="1"/>
    <col min="5008" max="5008" width="6.5546875" style="14" customWidth="1"/>
    <col min="5009" max="5009" width="24.44140625" style="14" customWidth="1"/>
    <col min="5010" max="5010" width="54.6640625" style="14" customWidth="1"/>
    <col min="5011" max="5017" width="4.5546875" style="14" customWidth="1"/>
    <col min="5018" max="5241" width="10.6640625" style="14"/>
    <col min="5242" max="5242" width="4" style="14" customWidth="1"/>
    <col min="5243" max="5245" width="3.5546875" style="14" customWidth="1"/>
    <col min="5246" max="5246" width="3.44140625" style="14" customWidth="1"/>
    <col min="5247" max="5247" width="6.5546875" style="14" bestFit="1" customWidth="1"/>
    <col min="5248" max="5248" width="25.44140625" style="14" bestFit="1" customWidth="1"/>
    <col min="5249" max="5250" width="37.5546875" style="14" customWidth="1"/>
    <col min="5251" max="5251" width="22.33203125" style="14" customWidth="1"/>
    <col min="5252" max="5252" width="25" style="14" customWidth="1"/>
    <col min="5253" max="5253" width="17.5546875" style="14" customWidth="1"/>
    <col min="5254" max="5254" width="13.5546875" style="14" customWidth="1"/>
    <col min="5255" max="5255" width="5.6640625" style="14" customWidth="1"/>
    <col min="5256" max="5256" width="6.5546875" style="14" customWidth="1"/>
    <col min="5257" max="5257" width="5.6640625" style="14" customWidth="1"/>
    <col min="5258" max="5258" width="6.5546875" style="14" customWidth="1"/>
    <col min="5259" max="5259" width="5.6640625" style="14" customWidth="1"/>
    <col min="5260" max="5260" width="6.5546875" style="14" customWidth="1"/>
    <col min="5261" max="5261" width="5.6640625" style="14" customWidth="1"/>
    <col min="5262" max="5262" width="6.5546875" style="14" customWidth="1"/>
    <col min="5263" max="5263" width="5.6640625" style="14" customWidth="1"/>
    <col min="5264" max="5264" width="6.5546875" style="14" customWidth="1"/>
    <col min="5265" max="5265" width="24.44140625" style="14" customWidth="1"/>
    <col min="5266" max="5266" width="54.6640625" style="14" customWidth="1"/>
    <col min="5267" max="5273" width="4.5546875" style="14" customWidth="1"/>
    <col min="5274" max="5497" width="10.6640625" style="14"/>
    <col min="5498" max="5498" width="4" style="14" customWidth="1"/>
    <col min="5499" max="5501" width="3.5546875" style="14" customWidth="1"/>
    <col min="5502" max="5502" width="3.44140625" style="14" customWidth="1"/>
    <col min="5503" max="5503" width="6.5546875" style="14" bestFit="1" customWidth="1"/>
    <col min="5504" max="5504" width="25.44140625" style="14" bestFit="1" customWidth="1"/>
    <col min="5505" max="5506" width="37.5546875" style="14" customWidth="1"/>
    <col min="5507" max="5507" width="22.33203125" style="14" customWidth="1"/>
    <col min="5508" max="5508" width="25" style="14" customWidth="1"/>
    <col min="5509" max="5509" width="17.5546875" style="14" customWidth="1"/>
    <col min="5510" max="5510" width="13.5546875" style="14" customWidth="1"/>
    <col min="5511" max="5511" width="5.6640625" style="14" customWidth="1"/>
    <col min="5512" max="5512" width="6.5546875" style="14" customWidth="1"/>
    <col min="5513" max="5513" width="5.6640625" style="14" customWidth="1"/>
    <col min="5514" max="5514" width="6.5546875" style="14" customWidth="1"/>
    <col min="5515" max="5515" width="5.6640625" style="14" customWidth="1"/>
    <col min="5516" max="5516" width="6.5546875" style="14" customWidth="1"/>
    <col min="5517" max="5517" width="5.6640625" style="14" customWidth="1"/>
    <col min="5518" max="5518" width="6.5546875" style="14" customWidth="1"/>
    <col min="5519" max="5519" width="5.6640625" style="14" customWidth="1"/>
    <col min="5520" max="5520" width="6.5546875" style="14" customWidth="1"/>
    <col min="5521" max="5521" width="24.44140625" style="14" customWidth="1"/>
    <col min="5522" max="5522" width="54.6640625" style="14" customWidth="1"/>
    <col min="5523" max="5529" width="4.5546875" style="14" customWidth="1"/>
    <col min="5530" max="5753" width="10.6640625" style="14"/>
    <col min="5754" max="5754" width="4" style="14" customWidth="1"/>
    <col min="5755" max="5757" width="3.5546875" style="14" customWidth="1"/>
    <col min="5758" max="5758" width="3.44140625" style="14" customWidth="1"/>
    <col min="5759" max="5759" width="6.5546875" style="14" bestFit="1" customWidth="1"/>
    <col min="5760" max="5760" width="25.44140625" style="14" bestFit="1" customWidth="1"/>
    <col min="5761" max="5762" width="37.5546875" style="14" customWidth="1"/>
    <col min="5763" max="5763" width="22.33203125" style="14" customWidth="1"/>
    <col min="5764" max="5764" width="25" style="14" customWidth="1"/>
    <col min="5765" max="5765" width="17.5546875" style="14" customWidth="1"/>
    <col min="5766" max="5766" width="13.5546875" style="14" customWidth="1"/>
    <col min="5767" max="5767" width="5.6640625" style="14" customWidth="1"/>
    <col min="5768" max="5768" width="6.5546875" style="14" customWidth="1"/>
    <col min="5769" max="5769" width="5.6640625" style="14" customWidth="1"/>
    <col min="5770" max="5770" width="6.5546875" style="14" customWidth="1"/>
    <col min="5771" max="5771" width="5.6640625" style="14" customWidth="1"/>
    <col min="5772" max="5772" width="6.5546875" style="14" customWidth="1"/>
    <col min="5773" max="5773" width="5.6640625" style="14" customWidth="1"/>
    <col min="5774" max="5774" width="6.5546875" style="14" customWidth="1"/>
    <col min="5775" max="5775" width="5.6640625" style="14" customWidth="1"/>
    <col min="5776" max="5776" width="6.5546875" style="14" customWidth="1"/>
    <col min="5777" max="5777" width="24.44140625" style="14" customWidth="1"/>
    <col min="5778" max="5778" width="54.6640625" style="14" customWidth="1"/>
    <col min="5779" max="5785" width="4.5546875" style="14" customWidth="1"/>
    <col min="5786" max="6009" width="10.6640625" style="14"/>
    <col min="6010" max="6010" width="4" style="14" customWidth="1"/>
    <col min="6011" max="6013" width="3.5546875" style="14" customWidth="1"/>
    <col min="6014" max="6014" width="3.44140625" style="14" customWidth="1"/>
    <col min="6015" max="6015" width="6.5546875" style="14" bestFit="1" customWidth="1"/>
    <col min="6016" max="6016" width="25.44140625" style="14" bestFit="1" customWidth="1"/>
    <col min="6017" max="6018" width="37.5546875" style="14" customWidth="1"/>
    <col min="6019" max="6019" width="22.33203125" style="14" customWidth="1"/>
    <col min="6020" max="6020" width="25" style="14" customWidth="1"/>
    <col min="6021" max="6021" width="17.5546875" style="14" customWidth="1"/>
    <col min="6022" max="6022" width="13.5546875" style="14" customWidth="1"/>
    <col min="6023" max="6023" width="5.6640625" style="14" customWidth="1"/>
    <col min="6024" max="6024" width="6.5546875" style="14" customWidth="1"/>
    <col min="6025" max="6025" width="5.6640625" style="14" customWidth="1"/>
    <col min="6026" max="6026" width="6.5546875" style="14" customWidth="1"/>
    <col min="6027" max="6027" width="5.6640625" style="14" customWidth="1"/>
    <col min="6028" max="6028" width="6.5546875" style="14" customWidth="1"/>
    <col min="6029" max="6029" width="5.6640625" style="14" customWidth="1"/>
    <col min="6030" max="6030" width="6.5546875" style="14" customWidth="1"/>
    <col min="6031" max="6031" width="5.6640625" style="14" customWidth="1"/>
    <col min="6032" max="6032" width="6.5546875" style="14" customWidth="1"/>
    <col min="6033" max="6033" width="24.44140625" style="14" customWidth="1"/>
    <col min="6034" max="6034" width="54.6640625" style="14" customWidth="1"/>
    <col min="6035" max="6041" width="4.5546875" style="14" customWidth="1"/>
    <col min="6042" max="6265" width="10.6640625" style="14"/>
    <col min="6266" max="6266" width="4" style="14" customWidth="1"/>
    <col min="6267" max="6269" width="3.5546875" style="14" customWidth="1"/>
    <col min="6270" max="6270" width="3.44140625" style="14" customWidth="1"/>
    <col min="6271" max="6271" width="6.5546875" style="14" bestFit="1" customWidth="1"/>
    <col min="6272" max="6272" width="25.44140625" style="14" bestFit="1" customWidth="1"/>
    <col min="6273" max="6274" width="37.5546875" style="14" customWidth="1"/>
    <col min="6275" max="6275" width="22.33203125" style="14" customWidth="1"/>
    <col min="6276" max="6276" width="25" style="14" customWidth="1"/>
    <col min="6277" max="6277" width="17.5546875" style="14" customWidth="1"/>
    <col min="6278" max="6278" width="13.5546875" style="14" customWidth="1"/>
    <col min="6279" max="6279" width="5.6640625" style="14" customWidth="1"/>
    <col min="6280" max="6280" width="6.5546875" style="14" customWidth="1"/>
    <col min="6281" max="6281" width="5.6640625" style="14" customWidth="1"/>
    <col min="6282" max="6282" width="6.5546875" style="14" customWidth="1"/>
    <col min="6283" max="6283" width="5.6640625" style="14" customWidth="1"/>
    <col min="6284" max="6284" width="6.5546875" style="14" customWidth="1"/>
    <col min="6285" max="6285" width="5.6640625" style="14" customWidth="1"/>
    <col min="6286" max="6286" width="6.5546875" style="14" customWidth="1"/>
    <col min="6287" max="6287" width="5.6640625" style="14" customWidth="1"/>
    <col min="6288" max="6288" width="6.5546875" style="14" customWidth="1"/>
    <col min="6289" max="6289" width="24.44140625" style="14" customWidth="1"/>
    <col min="6290" max="6290" width="54.6640625" style="14" customWidth="1"/>
    <col min="6291" max="6297" width="4.5546875" style="14" customWidth="1"/>
    <col min="6298" max="6521" width="10.6640625" style="14"/>
    <col min="6522" max="6522" width="4" style="14" customWidth="1"/>
    <col min="6523" max="6525" width="3.5546875" style="14" customWidth="1"/>
    <col min="6526" max="6526" width="3.44140625" style="14" customWidth="1"/>
    <col min="6527" max="6527" width="6.5546875" style="14" bestFit="1" customWidth="1"/>
    <col min="6528" max="6528" width="25.44140625" style="14" bestFit="1" customWidth="1"/>
    <col min="6529" max="6530" width="37.5546875" style="14" customWidth="1"/>
    <col min="6531" max="6531" width="22.33203125" style="14" customWidth="1"/>
    <col min="6532" max="6532" width="25" style="14" customWidth="1"/>
    <col min="6533" max="6533" width="17.5546875" style="14" customWidth="1"/>
    <col min="6534" max="6534" width="13.5546875" style="14" customWidth="1"/>
    <col min="6535" max="6535" width="5.6640625" style="14" customWidth="1"/>
    <col min="6536" max="6536" width="6.5546875" style="14" customWidth="1"/>
    <col min="6537" max="6537" width="5.6640625" style="14" customWidth="1"/>
    <col min="6538" max="6538" width="6.5546875" style="14" customWidth="1"/>
    <col min="6539" max="6539" width="5.6640625" style="14" customWidth="1"/>
    <col min="6540" max="6540" width="6.5546875" style="14" customWidth="1"/>
    <col min="6541" max="6541" width="5.6640625" style="14" customWidth="1"/>
    <col min="6542" max="6542" width="6.5546875" style="14" customWidth="1"/>
    <col min="6543" max="6543" width="5.6640625" style="14" customWidth="1"/>
    <col min="6544" max="6544" width="6.5546875" style="14" customWidth="1"/>
    <col min="6545" max="6545" width="24.44140625" style="14" customWidth="1"/>
    <col min="6546" max="6546" width="54.6640625" style="14" customWidth="1"/>
    <col min="6547" max="6553" width="4.5546875" style="14" customWidth="1"/>
    <col min="6554" max="6777" width="10.6640625" style="14"/>
    <col min="6778" max="6778" width="4" style="14" customWidth="1"/>
    <col min="6779" max="6781" width="3.5546875" style="14" customWidth="1"/>
    <col min="6782" max="6782" width="3.44140625" style="14" customWidth="1"/>
    <col min="6783" max="6783" width="6.5546875" style="14" bestFit="1" customWidth="1"/>
    <col min="6784" max="6784" width="25.44140625" style="14" bestFit="1" customWidth="1"/>
    <col min="6785" max="6786" width="37.5546875" style="14" customWidth="1"/>
    <col min="6787" max="6787" width="22.33203125" style="14" customWidth="1"/>
    <col min="6788" max="6788" width="25" style="14" customWidth="1"/>
    <col min="6789" max="6789" width="17.5546875" style="14" customWidth="1"/>
    <col min="6790" max="6790" width="13.5546875" style="14" customWidth="1"/>
    <col min="6791" max="6791" width="5.6640625" style="14" customWidth="1"/>
    <col min="6792" max="6792" width="6.5546875" style="14" customWidth="1"/>
    <col min="6793" max="6793" width="5.6640625" style="14" customWidth="1"/>
    <col min="6794" max="6794" width="6.5546875" style="14" customWidth="1"/>
    <col min="6795" max="6795" width="5.6640625" style="14" customWidth="1"/>
    <col min="6796" max="6796" width="6.5546875" style="14" customWidth="1"/>
    <col min="6797" max="6797" width="5.6640625" style="14" customWidth="1"/>
    <col min="6798" max="6798" width="6.5546875" style="14" customWidth="1"/>
    <col min="6799" max="6799" width="5.6640625" style="14" customWidth="1"/>
    <col min="6800" max="6800" width="6.5546875" style="14" customWidth="1"/>
    <col min="6801" max="6801" width="24.44140625" style="14" customWidth="1"/>
    <col min="6802" max="6802" width="54.6640625" style="14" customWidth="1"/>
    <col min="6803" max="6809" width="4.5546875" style="14" customWidth="1"/>
    <col min="6810" max="7033" width="10.6640625" style="14"/>
    <col min="7034" max="7034" width="4" style="14" customWidth="1"/>
    <col min="7035" max="7037" width="3.5546875" style="14" customWidth="1"/>
    <col min="7038" max="7038" width="3.44140625" style="14" customWidth="1"/>
    <col min="7039" max="7039" width="6.5546875" style="14" bestFit="1" customWidth="1"/>
    <col min="7040" max="7040" width="25.44140625" style="14" bestFit="1" customWidth="1"/>
    <col min="7041" max="7042" width="37.5546875" style="14" customWidth="1"/>
    <col min="7043" max="7043" width="22.33203125" style="14" customWidth="1"/>
    <col min="7044" max="7044" width="25" style="14" customWidth="1"/>
    <col min="7045" max="7045" width="17.5546875" style="14" customWidth="1"/>
    <col min="7046" max="7046" width="13.5546875" style="14" customWidth="1"/>
    <col min="7047" max="7047" width="5.6640625" style="14" customWidth="1"/>
    <col min="7048" max="7048" width="6.5546875" style="14" customWidth="1"/>
    <col min="7049" max="7049" width="5.6640625" style="14" customWidth="1"/>
    <col min="7050" max="7050" width="6.5546875" style="14" customWidth="1"/>
    <col min="7051" max="7051" width="5.6640625" style="14" customWidth="1"/>
    <col min="7052" max="7052" width="6.5546875" style="14" customWidth="1"/>
    <col min="7053" max="7053" width="5.6640625" style="14" customWidth="1"/>
    <col min="7054" max="7054" width="6.5546875" style="14" customWidth="1"/>
    <col min="7055" max="7055" width="5.6640625" style="14" customWidth="1"/>
    <col min="7056" max="7056" width="6.5546875" style="14" customWidth="1"/>
    <col min="7057" max="7057" width="24.44140625" style="14" customWidth="1"/>
    <col min="7058" max="7058" width="54.6640625" style="14" customWidth="1"/>
    <col min="7059" max="7065" width="4.5546875" style="14" customWidth="1"/>
    <col min="7066" max="7289" width="10.6640625" style="14"/>
    <col min="7290" max="7290" width="4" style="14" customWidth="1"/>
    <col min="7291" max="7293" width="3.5546875" style="14" customWidth="1"/>
    <col min="7294" max="7294" width="3.44140625" style="14" customWidth="1"/>
    <col min="7295" max="7295" width="6.5546875" style="14" bestFit="1" customWidth="1"/>
    <col min="7296" max="7296" width="25.44140625" style="14" bestFit="1" customWidth="1"/>
    <col min="7297" max="7298" width="37.5546875" style="14" customWidth="1"/>
    <col min="7299" max="7299" width="22.33203125" style="14" customWidth="1"/>
    <col min="7300" max="7300" width="25" style="14" customWidth="1"/>
    <col min="7301" max="7301" width="17.5546875" style="14" customWidth="1"/>
    <col min="7302" max="7302" width="13.5546875" style="14" customWidth="1"/>
    <col min="7303" max="7303" width="5.6640625" style="14" customWidth="1"/>
    <col min="7304" max="7304" width="6.5546875" style="14" customWidth="1"/>
    <col min="7305" max="7305" width="5.6640625" style="14" customWidth="1"/>
    <col min="7306" max="7306" width="6.5546875" style="14" customWidth="1"/>
    <col min="7307" max="7307" width="5.6640625" style="14" customWidth="1"/>
    <col min="7308" max="7308" width="6.5546875" style="14" customWidth="1"/>
    <col min="7309" max="7309" width="5.6640625" style="14" customWidth="1"/>
    <col min="7310" max="7310" width="6.5546875" style="14" customWidth="1"/>
    <col min="7311" max="7311" width="5.6640625" style="14" customWidth="1"/>
    <col min="7312" max="7312" width="6.5546875" style="14" customWidth="1"/>
    <col min="7313" max="7313" width="24.44140625" style="14" customWidth="1"/>
    <col min="7314" max="7314" width="54.6640625" style="14" customWidth="1"/>
    <col min="7315" max="7321" width="4.5546875" style="14" customWidth="1"/>
    <col min="7322" max="7545" width="10.6640625" style="14"/>
    <col min="7546" max="7546" width="4" style="14" customWidth="1"/>
    <col min="7547" max="7549" width="3.5546875" style="14" customWidth="1"/>
    <col min="7550" max="7550" width="3.44140625" style="14" customWidth="1"/>
    <col min="7551" max="7551" width="6.5546875" style="14" bestFit="1" customWidth="1"/>
    <col min="7552" max="7552" width="25.44140625" style="14" bestFit="1" customWidth="1"/>
    <col min="7553" max="7554" width="37.5546875" style="14" customWidth="1"/>
    <col min="7555" max="7555" width="22.33203125" style="14" customWidth="1"/>
    <col min="7556" max="7556" width="25" style="14" customWidth="1"/>
    <col min="7557" max="7557" width="17.5546875" style="14" customWidth="1"/>
    <col min="7558" max="7558" width="13.5546875" style="14" customWidth="1"/>
    <col min="7559" max="7559" width="5.6640625" style="14" customWidth="1"/>
    <col min="7560" max="7560" width="6.5546875" style="14" customWidth="1"/>
    <col min="7561" max="7561" width="5.6640625" style="14" customWidth="1"/>
    <col min="7562" max="7562" width="6.5546875" style="14" customWidth="1"/>
    <col min="7563" max="7563" width="5.6640625" style="14" customWidth="1"/>
    <col min="7564" max="7564" width="6.5546875" style="14" customWidth="1"/>
    <col min="7565" max="7565" width="5.6640625" style="14" customWidth="1"/>
    <col min="7566" max="7566" width="6.5546875" style="14" customWidth="1"/>
    <col min="7567" max="7567" width="5.6640625" style="14" customWidth="1"/>
    <col min="7568" max="7568" width="6.5546875" style="14" customWidth="1"/>
    <col min="7569" max="7569" width="24.44140625" style="14" customWidth="1"/>
    <col min="7570" max="7570" width="54.6640625" style="14" customWidth="1"/>
    <col min="7571" max="7577" width="4.5546875" style="14" customWidth="1"/>
    <col min="7578" max="7801" width="10.6640625" style="14"/>
    <col min="7802" max="7802" width="4" style="14" customWidth="1"/>
    <col min="7803" max="7805" width="3.5546875" style="14" customWidth="1"/>
    <col min="7806" max="7806" width="3.44140625" style="14" customWidth="1"/>
    <col min="7807" max="7807" width="6.5546875" style="14" bestFit="1" customWidth="1"/>
    <col min="7808" max="7808" width="25.44140625" style="14" bestFit="1" customWidth="1"/>
    <col min="7809" max="7810" width="37.5546875" style="14" customWidth="1"/>
    <col min="7811" max="7811" width="22.33203125" style="14" customWidth="1"/>
    <col min="7812" max="7812" width="25" style="14" customWidth="1"/>
    <col min="7813" max="7813" width="17.5546875" style="14" customWidth="1"/>
    <col min="7814" max="7814" width="13.5546875" style="14" customWidth="1"/>
    <col min="7815" max="7815" width="5.6640625" style="14" customWidth="1"/>
    <col min="7816" max="7816" width="6.5546875" style="14" customWidth="1"/>
    <col min="7817" max="7817" width="5.6640625" style="14" customWidth="1"/>
    <col min="7818" max="7818" width="6.5546875" style="14" customWidth="1"/>
    <col min="7819" max="7819" width="5.6640625" style="14" customWidth="1"/>
    <col min="7820" max="7820" width="6.5546875" style="14" customWidth="1"/>
    <col min="7821" max="7821" width="5.6640625" style="14" customWidth="1"/>
    <col min="7822" max="7822" width="6.5546875" style="14" customWidth="1"/>
    <col min="7823" max="7823" width="5.6640625" style="14" customWidth="1"/>
    <col min="7824" max="7824" width="6.5546875" style="14" customWidth="1"/>
    <col min="7825" max="7825" width="24.44140625" style="14" customWidth="1"/>
    <col min="7826" max="7826" width="54.6640625" style="14" customWidth="1"/>
    <col min="7827" max="7833" width="4.5546875" style="14" customWidth="1"/>
    <col min="7834" max="8057" width="10.6640625" style="14"/>
    <col min="8058" max="8058" width="4" style="14" customWidth="1"/>
    <col min="8059" max="8061" width="3.5546875" style="14" customWidth="1"/>
    <col min="8062" max="8062" width="3.44140625" style="14" customWidth="1"/>
    <col min="8063" max="8063" width="6.5546875" style="14" bestFit="1" customWidth="1"/>
    <col min="8064" max="8064" width="25.44140625" style="14" bestFit="1" customWidth="1"/>
    <col min="8065" max="8066" width="37.5546875" style="14" customWidth="1"/>
    <col min="8067" max="8067" width="22.33203125" style="14" customWidth="1"/>
    <col min="8068" max="8068" width="25" style="14" customWidth="1"/>
    <col min="8069" max="8069" width="17.5546875" style="14" customWidth="1"/>
    <col min="8070" max="8070" width="13.5546875" style="14" customWidth="1"/>
    <col min="8071" max="8071" width="5.6640625" style="14" customWidth="1"/>
    <col min="8072" max="8072" width="6.5546875" style="14" customWidth="1"/>
    <col min="8073" max="8073" width="5.6640625" style="14" customWidth="1"/>
    <col min="8074" max="8074" width="6.5546875" style="14" customWidth="1"/>
    <col min="8075" max="8075" width="5.6640625" style="14" customWidth="1"/>
    <col min="8076" max="8076" width="6.5546875" style="14" customWidth="1"/>
    <col min="8077" max="8077" width="5.6640625" style="14" customWidth="1"/>
    <col min="8078" max="8078" width="6.5546875" style="14" customWidth="1"/>
    <col min="8079" max="8079" width="5.6640625" style="14" customWidth="1"/>
    <col min="8080" max="8080" width="6.5546875" style="14" customWidth="1"/>
    <col min="8081" max="8081" width="24.44140625" style="14" customWidth="1"/>
    <col min="8082" max="8082" width="54.6640625" style="14" customWidth="1"/>
    <col min="8083" max="8089" width="4.5546875" style="14" customWidth="1"/>
    <col min="8090" max="8313" width="10.6640625" style="14"/>
    <col min="8314" max="8314" width="4" style="14" customWidth="1"/>
    <col min="8315" max="8317" width="3.5546875" style="14" customWidth="1"/>
    <col min="8318" max="8318" width="3.44140625" style="14" customWidth="1"/>
    <col min="8319" max="8319" width="6.5546875" style="14" bestFit="1" customWidth="1"/>
    <col min="8320" max="8320" width="25.44140625" style="14" bestFit="1" customWidth="1"/>
    <col min="8321" max="8322" width="37.5546875" style="14" customWidth="1"/>
    <col min="8323" max="8323" width="22.33203125" style="14" customWidth="1"/>
    <col min="8324" max="8324" width="25" style="14" customWidth="1"/>
    <col min="8325" max="8325" width="17.5546875" style="14" customWidth="1"/>
    <col min="8326" max="8326" width="13.5546875" style="14" customWidth="1"/>
    <col min="8327" max="8327" width="5.6640625" style="14" customWidth="1"/>
    <col min="8328" max="8328" width="6.5546875" style="14" customWidth="1"/>
    <col min="8329" max="8329" width="5.6640625" style="14" customWidth="1"/>
    <col min="8330" max="8330" width="6.5546875" style="14" customWidth="1"/>
    <col min="8331" max="8331" width="5.6640625" style="14" customWidth="1"/>
    <col min="8332" max="8332" width="6.5546875" style="14" customWidth="1"/>
    <col min="8333" max="8333" width="5.6640625" style="14" customWidth="1"/>
    <col min="8334" max="8334" width="6.5546875" style="14" customWidth="1"/>
    <col min="8335" max="8335" width="5.6640625" style="14" customWidth="1"/>
    <col min="8336" max="8336" width="6.5546875" style="14" customWidth="1"/>
    <col min="8337" max="8337" width="24.44140625" style="14" customWidth="1"/>
    <col min="8338" max="8338" width="54.6640625" style="14" customWidth="1"/>
    <col min="8339" max="8345" width="4.5546875" style="14" customWidth="1"/>
    <col min="8346" max="8569" width="10.6640625" style="14"/>
    <col min="8570" max="8570" width="4" style="14" customWidth="1"/>
    <col min="8571" max="8573" width="3.5546875" style="14" customWidth="1"/>
    <col min="8574" max="8574" width="3.44140625" style="14" customWidth="1"/>
    <col min="8575" max="8575" width="6.5546875" style="14" bestFit="1" customWidth="1"/>
    <col min="8576" max="8576" width="25.44140625" style="14" bestFit="1" customWidth="1"/>
    <col min="8577" max="8578" width="37.5546875" style="14" customWidth="1"/>
    <col min="8579" max="8579" width="22.33203125" style="14" customWidth="1"/>
    <col min="8580" max="8580" width="25" style="14" customWidth="1"/>
    <col min="8581" max="8581" width="17.5546875" style="14" customWidth="1"/>
    <col min="8582" max="8582" width="13.5546875" style="14" customWidth="1"/>
    <col min="8583" max="8583" width="5.6640625" style="14" customWidth="1"/>
    <col min="8584" max="8584" width="6.5546875" style="14" customWidth="1"/>
    <col min="8585" max="8585" width="5.6640625" style="14" customWidth="1"/>
    <col min="8586" max="8586" width="6.5546875" style="14" customWidth="1"/>
    <col min="8587" max="8587" width="5.6640625" style="14" customWidth="1"/>
    <col min="8588" max="8588" width="6.5546875" style="14" customWidth="1"/>
    <col min="8589" max="8589" width="5.6640625" style="14" customWidth="1"/>
    <col min="8590" max="8590" width="6.5546875" style="14" customWidth="1"/>
    <col min="8591" max="8591" width="5.6640625" style="14" customWidth="1"/>
    <col min="8592" max="8592" width="6.5546875" style="14" customWidth="1"/>
    <col min="8593" max="8593" width="24.44140625" style="14" customWidth="1"/>
    <col min="8594" max="8594" width="54.6640625" style="14" customWidth="1"/>
    <col min="8595" max="8601" width="4.5546875" style="14" customWidth="1"/>
    <col min="8602" max="8825" width="10.6640625" style="14"/>
    <col min="8826" max="8826" width="4" style="14" customWidth="1"/>
    <col min="8827" max="8829" width="3.5546875" style="14" customWidth="1"/>
    <col min="8830" max="8830" width="3.44140625" style="14" customWidth="1"/>
    <col min="8831" max="8831" width="6.5546875" style="14" bestFit="1" customWidth="1"/>
    <col min="8832" max="8832" width="25.44140625" style="14" bestFit="1" customWidth="1"/>
    <col min="8833" max="8834" width="37.5546875" style="14" customWidth="1"/>
    <col min="8835" max="8835" width="22.33203125" style="14" customWidth="1"/>
    <col min="8836" max="8836" width="25" style="14" customWidth="1"/>
    <col min="8837" max="8837" width="17.5546875" style="14" customWidth="1"/>
    <col min="8838" max="8838" width="13.5546875" style="14" customWidth="1"/>
    <col min="8839" max="8839" width="5.6640625" style="14" customWidth="1"/>
    <col min="8840" max="8840" width="6.5546875" style="14" customWidth="1"/>
    <col min="8841" max="8841" width="5.6640625" style="14" customWidth="1"/>
    <col min="8842" max="8842" width="6.5546875" style="14" customWidth="1"/>
    <col min="8843" max="8843" width="5.6640625" style="14" customWidth="1"/>
    <col min="8844" max="8844" width="6.5546875" style="14" customWidth="1"/>
    <col min="8845" max="8845" width="5.6640625" style="14" customWidth="1"/>
    <col min="8846" max="8846" width="6.5546875" style="14" customWidth="1"/>
    <col min="8847" max="8847" width="5.6640625" style="14" customWidth="1"/>
    <col min="8848" max="8848" width="6.5546875" style="14" customWidth="1"/>
    <col min="8849" max="8849" width="24.44140625" style="14" customWidth="1"/>
    <col min="8850" max="8850" width="54.6640625" style="14" customWidth="1"/>
    <col min="8851" max="8857" width="4.5546875" style="14" customWidth="1"/>
    <col min="8858" max="9081" width="10.6640625" style="14"/>
    <col min="9082" max="9082" width="4" style="14" customWidth="1"/>
    <col min="9083" max="9085" width="3.5546875" style="14" customWidth="1"/>
    <col min="9086" max="9086" width="3.44140625" style="14" customWidth="1"/>
    <col min="9087" max="9087" width="6.5546875" style="14" bestFit="1" customWidth="1"/>
    <col min="9088" max="9088" width="25.44140625" style="14" bestFit="1" customWidth="1"/>
    <col min="9089" max="9090" width="37.5546875" style="14" customWidth="1"/>
    <col min="9091" max="9091" width="22.33203125" style="14" customWidth="1"/>
    <col min="9092" max="9092" width="25" style="14" customWidth="1"/>
    <col min="9093" max="9093" width="17.5546875" style="14" customWidth="1"/>
    <col min="9094" max="9094" width="13.5546875" style="14" customWidth="1"/>
    <col min="9095" max="9095" width="5.6640625" style="14" customWidth="1"/>
    <col min="9096" max="9096" width="6.5546875" style="14" customWidth="1"/>
    <col min="9097" max="9097" width="5.6640625" style="14" customWidth="1"/>
    <col min="9098" max="9098" width="6.5546875" style="14" customWidth="1"/>
    <col min="9099" max="9099" width="5.6640625" style="14" customWidth="1"/>
    <col min="9100" max="9100" width="6.5546875" style="14" customWidth="1"/>
    <col min="9101" max="9101" width="5.6640625" style="14" customWidth="1"/>
    <col min="9102" max="9102" width="6.5546875" style="14" customWidth="1"/>
    <col min="9103" max="9103" width="5.6640625" style="14" customWidth="1"/>
    <col min="9104" max="9104" width="6.5546875" style="14" customWidth="1"/>
    <col min="9105" max="9105" width="24.44140625" style="14" customWidth="1"/>
    <col min="9106" max="9106" width="54.6640625" style="14" customWidth="1"/>
    <col min="9107" max="9113" width="4.5546875" style="14" customWidth="1"/>
    <col min="9114" max="9337" width="10.6640625" style="14"/>
    <col min="9338" max="9338" width="4" style="14" customWidth="1"/>
    <col min="9339" max="9341" width="3.5546875" style="14" customWidth="1"/>
    <col min="9342" max="9342" width="3.44140625" style="14" customWidth="1"/>
    <col min="9343" max="9343" width="6.5546875" style="14" bestFit="1" customWidth="1"/>
    <col min="9344" max="9344" width="25.44140625" style="14" bestFit="1" customWidth="1"/>
    <col min="9345" max="9346" width="37.5546875" style="14" customWidth="1"/>
    <col min="9347" max="9347" width="22.33203125" style="14" customWidth="1"/>
    <col min="9348" max="9348" width="25" style="14" customWidth="1"/>
    <col min="9349" max="9349" width="17.5546875" style="14" customWidth="1"/>
    <col min="9350" max="9350" width="13.5546875" style="14" customWidth="1"/>
    <col min="9351" max="9351" width="5.6640625" style="14" customWidth="1"/>
    <col min="9352" max="9352" width="6.5546875" style="14" customWidth="1"/>
    <col min="9353" max="9353" width="5.6640625" style="14" customWidth="1"/>
    <col min="9354" max="9354" width="6.5546875" style="14" customWidth="1"/>
    <col min="9355" max="9355" width="5.6640625" style="14" customWidth="1"/>
    <col min="9356" max="9356" width="6.5546875" style="14" customWidth="1"/>
    <col min="9357" max="9357" width="5.6640625" style="14" customWidth="1"/>
    <col min="9358" max="9358" width="6.5546875" style="14" customWidth="1"/>
    <col min="9359" max="9359" width="5.6640625" style="14" customWidth="1"/>
    <col min="9360" max="9360" width="6.5546875" style="14" customWidth="1"/>
    <col min="9361" max="9361" width="24.44140625" style="14" customWidth="1"/>
    <col min="9362" max="9362" width="54.6640625" style="14" customWidth="1"/>
    <col min="9363" max="9369" width="4.5546875" style="14" customWidth="1"/>
    <col min="9370" max="9593" width="10.6640625" style="14"/>
    <col min="9594" max="9594" width="4" style="14" customWidth="1"/>
    <col min="9595" max="9597" width="3.5546875" style="14" customWidth="1"/>
    <col min="9598" max="9598" width="3.44140625" style="14" customWidth="1"/>
    <col min="9599" max="9599" width="6.5546875" style="14" bestFit="1" customWidth="1"/>
    <col min="9600" max="9600" width="25.44140625" style="14" bestFit="1" customWidth="1"/>
    <col min="9601" max="9602" width="37.5546875" style="14" customWidth="1"/>
    <col min="9603" max="9603" width="22.33203125" style="14" customWidth="1"/>
    <col min="9604" max="9604" width="25" style="14" customWidth="1"/>
    <col min="9605" max="9605" width="17.5546875" style="14" customWidth="1"/>
    <col min="9606" max="9606" width="13.5546875" style="14" customWidth="1"/>
    <col min="9607" max="9607" width="5.6640625" style="14" customWidth="1"/>
    <col min="9608" max="9608" width="6.5546875" style="14" customWidth="1"/>
    <col min="9609" max="9609" width="5.6640625" style="14" customWidth="1"/>
    <col min="9610" max="9610" width="6.5546875" style="14" customWidth="1"/>
    <col min="9611" max="9611" width="5.6640625" style="14" customWidth="1"/>
    <col min="9612" max="9612" width="6.5546875" style="14" customWidth="1"/>
    <col min="9613" max="9613" width="5.6640625" style="14" customWidth="1"/>
    <col min="9614" max="9614" width="6.5546875" style="14" customWidth="1"/>
    <col min="9615" max="9615" width="5.6640625" style="14" customWidth="1"/>
    <col min="9616" max="9616" width="6.5546875" style="14" customWidth="1"/>
    <col min="9617" max="9617" width="24.44140625" style="14" customWidth="1"/>
    <col min="9618" max="9618" width="54.6640625" style="14" customWidth="1"/>
    <col min="9619" max="9625" width="4.5546875" style="14" customWidth="1"/>
    <col min="9626" max="9849" width="10.6640625" style="14"/>
    <col min="9850" max="9850" width="4" style="14" customWidth="1"/>
    <col min="9851" max="9853" width="3.5546875" style="14" customWidth="1"/>
    <col min="9854" max="9854" width="3.44140625" style="14" customWidth="1"/>
    <col min="9855" max="9855" width="6.5546875" style="14" bestFit="1" customWidth="1"/>
    <col min="9856" max="9856" width="25.44140625" style="14" bestFit="1" customWidth="1"/>
    <col min="9857" max="9858" width="37.5546875" style="14" customWidth="1"/>
    <col min="9859" max="9859" width="22.33203125" style="14" customWidth="1"/>
    <col min="9860" max="9860" width="25" style="14" customWidth="1"/>
    <col min="9861" max="9861" width="17.5546875" style="14" customWidth="1"/>
    <col min="9862" max="9862" width="13.5546875" style="14" customWidth="1"/>
    <col min="9863" max="9863" width="5.6640625" style="14" customWidth="1"/>
    <col min="9864" max="9864" width="6.5546875" style="14" customWidth="1"/>
    <col min="9865" max="9865" width="5.6640625" style="14" customWidth="1"/>
    <col min="9866" max="9866" width="6.5546875" style="14" customWidth="1"/>
    <col min="9867" max="9867" width="5.6640625" style="14" customWidth="1"/>
    <col min="9868" max="9868" width="6.5546875" style="14" customWidth="1"/>
    <col min="9869" max="9869" width="5.6640625" style="14" customWidth="1"/>
    <col min="9870" max="9870" width="6.5546875" style="14" customWidth="1"/>
    <col min="9871" max="9871" width="5.6640625" style="14" customWidth="1"/>
    <col min="9872" max="9872" width="6.5546875" style="14" customWidth="1"/>
    <col min="9873" max="9873" width="24.44140625" style="14" customWidth="1"/>
    <col min="9874" max="9874" width="54.6640625" style="14" customWidth="1"/>
    <col min="9875" max="9881" width="4.5546875" style="14" customWidth="1"/>
    <col min="9882" max="10105" width="10.6640625" style="14"/>
    <col min="10106" max="10106" width="4" style="14" customWidth="1"/>
    <col min="10107" max="10109" width="3.5546875" style="14" customWidth="1"/>
    <col min="10110" max="10110" width="3.44140625" style="14" customWidth="1"/>
    <col min="10111" max="10111" width="6.5546875" style="14" bestFit="1" customWidth="1"/>
    <col min="10112" max="10112" width="25.44140625" style="14" bestFit="1" customWidth="1"/>
    <col min="10113" max="10114" width="37.5546875" style="14" customWidth="1"/>
    <col min="10115" max="10115" width="22.33203125" style="14" customWidth="1"/>
    <col min="10116" max="10116" width="25" style="14" customWidth="1"/>
    <col min="10117" max="10117" width="17.5546875" style="14" customWidth="1"/>
    <col min="10118" max="10118" width="13.5546875" style="14" customWidth="1"/>
    <col min="10119" max="10119" width="5.6640625" style="14" customWidth="1"/>
    <col min="10120" max="10120" width="6.5546875" style="14" customWidth="1"/>
    <col min="10121" max="10121" width="5.6640625" style="14" customWidth="1"/>
    <col min="10122" max="10122" width="6.5546875" style="14" customWidth="1"/>
    <col min="10123" max="10123" width="5.6640625" style="14" customWidth="1"/>
    <col min="10124" max="10124" width="6.5546875" style="14" customWidth="1"/>
    <col min="10125" max="10125" width="5.6640625" style="14" customWidth="1"/>
    <col min="10126" max="10126" width="6.5546875" style="14" customWidth="1"/>
    <col min="10127" max="10127" width="5.6640625" style="14" customWidth="1"/>
    <col min="10128" max="10128" width="6.5546875" style="14" customWidth="1"/>
    <col min="10129" max="10129" width="24.44140625" style="14" customWidth="1"/>
    <col min="10130" max="10130" width="54.6640625" style="14" customWidth="1"/>
    <col min="10131" max="10137" width="4.5546875" style="14" customWidth="1"/>
    <col min="10138" max="10361" width="10.6640625" style="14"/>
    <col min="10362" max="10362" width="4" style="14" customWidth="1"/>
    <col min="10363" max="10365" width="3.5546875" style="14" customWidth="1"/>
    <col min="10366" max="10366" width="3.44140625" style="14" customWidth="1"/>
    <col min="10367" max="10367" width="6.5546875" style="14" bestFit="1" customWidth="1"/>
    <col min="10368" max="10368" width="25.44140625" style="14" bestFit="1" customWidth="1"/>
    <col min="10369" max="10370" width="37.5546875" style="14" customWidth="1"/>
    <col min="10371" max="10371" width="22.33203125" style="14" customWidth="1"/>
    <col min="10372" max="10372" width="25" style="14" customWidth="1"/>
    <col min="10373" max="10373" width="17.5546875" style="14" customWidth="1"/>
    <col min="10374" max="10374" width="13.5546875" style="14" customWidth="1"/>
    <col min="10375" max="10375" width="5.6640625" style="14" customWidth="1"/>
    <col min="10376" max="10376" width="6.5546875" style="14" customWidth="1"/>
    <col min="10377" max="10377" width="5.6640625" style="14" customWidth="1"/>
    <col min="10378" max="10378" width="6.5546875" style="14" customWidth="1"/>
    <col min="10379" max="10379" width="5.6640625" style="14" customWidth="1"/>
    <col min="10380" max="10380" width="6.5546875" style="14" customWidth="1"/>
    <col min="10381" max="10381" width="5.6640625" style="14" customWidth="1"/>
    <col min="10382" max="10382" width="6.5546875" style="14" customWidth="1"/>
    <col min="10383" max="10383" width="5.6640625" style="14" customWidth="1"/>
    <col min="10384" max="10384" width="6.5546875" style="14" customWidth="1"/>
    <col min="10385" max="10385" width="24.44140625" style="14" customWidth="1"/>
    <col min="10386" max="10386" width="54.6640625" style="14" customWidth="1"/>
    <col min="10387" max="10393" width="4.5546875" style="14" customWidth="1"/>
    <col min="10394" max="10617" width="10.6640625" style="14"/>
    <col min="10618" max="10618" width="4" style="14" customWidth="1"/>
    <col min="10619" max="10621" width="3.5546875" style="14" customWidth="1"/>
    <col min="10622" max="10622" width="3.44140625" style="14" customWidth="1"/>
    <col min="10623" max="10623" width="6.5546875" style="14" bestFit="1" customWidth="1"/>
    <col min="10624" max="10624" width="25.44140625" style="14" bestFit="1" customWidth="1"/>
    <col min="10625" max="10626" width="37.5546875" style="14" customWidth="1"/>
    <col min="10627" max="10627" width="22.33203125" style="14" customWidth="1"/>
    <col min="10628" max="10628" width="25" style="14" customWidth="1"/>
    <col min="10629" max="10629" width="17.5546875" style="14" customWidth="1"/>
    <col min="10630" max="10630" width="13.5546875" style="14" customWidth="1"/>
    <col min="10631" max="10631" width="5.6640625" style="14" customWidth="1"/>
    <col min="10632" max="10632" width="6.5546875" style="14" customWidth="1"/>
    <col min="10633" max="10633" width="5.6640625" style="14" customWidth="1"/>
    <col min="10634" max="10634" width="6.5546875" style="14" customWidth="1"/>
    <col min="10635" max="10635" width="5.6640625" style="14" customWidth="1"/>
    <col min="10636" max="10636" width="6.5546875" style="14" customWidth="1"/>
    <col min="10637" max="10637" width="5.6640625" style="14" customWidth="1"/>
    <col min="10638" max="10638" width="6.5546875" style="14" customWidth="1"/>
    <col min="10639" max="10639" width="5.6640625" style="14" customWidth="1"/>
    <col min="10640" max="10640" width="6.5546875" style="14" customWidth="1"/>
    <col min="10641" max="10641" width="24.44140625" style="14" customWidth="1"/>
    <col min="10642" max="10642" width="54.6640625" style="14" customWidth="1"/>
    <col min="10643" max="10649" width="4.5546875" style="14" customWidth="1"/>
    <col min="10650" max="10873" width="10.6640625" style="14"/>
    <col min="10874" max="10874" width="4" style="14" customWidth="1"/>
    <col min="10875" max="10877" width="3.5546875" style="14" customWidth="1"/>
    <col min="10878" max="10878" width="3.44140625" style="14" customWidth="1"/>
    <col min="10879" max="10879" width="6.5546875" style="14" bestFit="1" customWidth="1"/>
    <col min="10880" max="10880" width="25.44140625" style="14" bestFit="1" customWidth="1"/>
    <col min="10881" max="10882" width="37.5546875" style="14" customWidth="1"/>
    <col min="10883" max="10883" width="22.33203125" style="14" customWidth="1"/>
    <col min="10884" max="10884" width="25" style="14" customWidth="1"/>
    <col min="10885" max="10885" width="17.5546875" style="14" customWidth="1"/>
    <col min="10886" max="10886" width="13.5546875" style="14" customWidth="1"/>
    <col min="10887" max="10887" width="5.6640625" style="14" customWidth="1"/>
    <col min="10888" max="10888" width="6.5546875" style="14" customWidth="1"/>
    <col min="10889" max="10889" width="5.6640625" style="14" customWidth="1"/>
    <col min="10890" max="10890" width="6.5546875" style="14" customWidth="1"/>
    <col min="10891" max="10891" width="5.6640625" style="14" customWidth="1"/>
    <col min="10892" max="10892" width="6.5546875" style="14" customWidth="1"/>
    <col min="10893" max="10893" width="5.6640625" style="14" customWidth="1"/>
    <col min="10894" max="10894" width="6.5546875" style="14" customWidth="1"/>
    <col min="10895" max="10895" width="5.6640625" style="14" customWidth="1"/>
    <col min="10896" max="10896" width="6.5546875" style="14" customWidth="1"/>
    <col min="10897" max="10897" width="24.44140625" style="14" customWidth="1"/>
    <col min="10898" max="10898" width="54.6640625" style="14" customWidth="1"/>
    <col min="10899" max="10905" width="4.5546875" style="14" customWidth="1"/>
    <col min="10906" max="11129" width="10.6640625" style="14"/>
    <col min="11130" max="11130" width="4" style="14" customWidth="1"/>
    <col min="11131" max="11133" width="3.5546875" style="14" customWidth="1"/>
    <col min="11134" max="11134" width="3.44140625" style="14" customWidth="1"/>
    <col min="11135" max="11135" width="6.5546875" style="14" bestFit="1" customWidth="1"/>
    <col min="11136" max="11136" width="25.44140625" style="14" bestFit="1" customWidth="1"/>
    <col min="11137" max="11138" width="37.5546875" style="14" customWidth="1"/>
    <col min="11139" max="11139" width="22.33203125" style="14" customWidth="1"/>
    <col min="11140" max="11140" width="25" style="14" customWidth="1"/>
    <col min="11141" max="11141" width="17.5546875" style="14" customWidth="1"/>
    <col min="11142" max="11142" width="13.5546875" style="14" customWidth="1"/>
    <col min="11143" max="11143" width="5.6640625" style="14" customWidth="1"/>
    <col min="11144" max="11144" width="6.5546875" style="14" customWidth="1"/>
    <col min="11145" max="11145" width="5.6640625" style="14" customWidth="1"/>
    <col min="11146" max="11146" width="6.5546875" style="14" customWidth="1"/>
    <col min="11147" max="11147" width="5.6640625" style="14" customWidth="1"/>
    <col min="11148" max="11148" width="6.5546875" style="14" customWidth="1"/>
    <col min="11149" max="11149" width="5.6640625" style="14" customWidth="1"/>
    <col min="11150" max="11150" width="6.5546875" style="14" customWidth="1"/>
    <col min="11151" max="11151" width="5.6640625" style="14" customWidth="1"/>
    <col min="11152" max="11152" width="6.5546875" style="14" customWidth="1"/>
    <col min="11153" max="11153" width="24.44140625" style="14" customWidth="1"/>
    <col min="11154" max="11154" width="54.6640625" style="14" customWidth="1"/>
    <col min="11155" max="11161" width="4.5546875" style="14" customWidth="1"/>
    <col min="11162" max="11385" width="10.6640625" style="14"/>
    <col min="11386" max="11386" width="4" style="14" customWidth="1"/>
    <col min="11387" max="11389" width="3.5546875" style="14" customWidth="1"/>
    <col min="11390" max="11390" width="3.44140625" style="14" customWidth="1"/>
    <col min="11391" max="11391" width="6.5546875" style="14" bestFit="1" customWidth="1"/>
    <col min="11392" max="11392" width="25.44140625" style="14" bestFit="1" customWidth="1"/>
    <col min="11393" max="11394" width="37.5546875" style="14" customWidth="1"/>
    <col min="11395" max="11395" width="22.33203125" style="14" customWidth="1"/>
    <col min="11396" max="11396" width="25" style="14" customWidth="1"/>
    <col min="11397" max="11397" width="17.5546875" style="14" customWidth="1"/>
    <col min="11398" max="11398" width="13.5546875" style="14" customWidth="1"/>
    <col min="11399" max="11399" width="5.6640625" style="14" customWidth="1"/>
    <col min="11400" max="11400" width="6.5546875" style="14" customWidth="1"/>
    <col min="11401" max="11401" width="5.6640625" style="14" customWidth="1"/>
    <col min="11402" max="11402" width="6.5546875" style="14" customWidth="1"/>
    <col min="11403" max="11403" width="5.6640625" style="14" customWidth="1"/>
    <col min="11404" max="11404" width="6.5546875" style="14" customWidth="1"/>
    <col min="11405" max="11405" width="5.6640625" style="14" customWidth="1"/>
    <col min="11406" max="11406" width="6.5546875" style="14" customWidth="1"/>
    <col min="11407" max="11407" width="5.6640625" style="14" customWidth="1"/>
    <col min="11408" max="11408" width="6.5546875" style="14" customWidth="1"/>
    <col min="11409" max="11409" width="24.44140625" style="14" customWidth="1"/>
    <col min="11410" max="11410" width="54.6640625" style="14" customWidth="1"/>
    <col min="11411" max="11417" width="4.5546875" style="14" customWidth="1"/>
    <col min="11418" max="11641" width="10.6640625" style="14"/>
    <col min="11642" max="11642" width="4" style="14" customWidth="1"/>
    <col min="11643" max="11645" width="3.5546875" style="14" customWidth="1"/>
    <col min="11646" max="11646" width="3.44140625" style="14" customWidth="1"/>
    <col min="11647" max="11647" width="6.5546875" style="14" bestFit="1" customWidth="1"/>
    <col min="11648" max="11648" width="25.44140625" style="14" bestFit="1" customWidth="1"/>
    <col min="11649" max="11650" width="37.5546875" style="14" customWidth="1"/>
    <col min="11651" max="11651" width="22.33203125" style="14" customWidth="1"/>
    <col min="11652" max="11652" width="25" style="14" customWidth="1"/>
    <col min="11653" max="11653" width="17.5546875" style="14" customWidth="1"/>
    <col min="11654" max="11654" width="13.5546875" style="14" customWidth="1"/>
    <col min="11655" max="11655" width="5.6640625" style="14" customWidth="1"/>
    <col min="11656" max="11656" width="6.5546875" style="14" customWidth="1"/>
    <col min="11657" max="11657" width="5.6640625" style="14" customWidth="1"/>
    <col min="11658" max="11658" width="6.5546875" style="14" customWidth="1"/>
    <col min="11659" max="11659" width="5.6640625" style="14" customWidth="1"/>
    <col min="11660" max="11660" width="6.5546875" style="14" customWidth="1"/>
    <col min="11661" max="11661" width="5.6640625" style="14" customWidth="1"/>
    <col min="11662" max="11662" width="6.5546875" style="14" customWidth="1"/>
    <col min="11663" max="11663" width="5.6640625" style="14" customWidth="1"/>
    <col min="11664" max="11664" width="6.5546875" style="14" customWidth="1"/>
    <col min="11665" max="11665" width="24.44140625" style="14" customWidth="1"/>
    <col min="11666" max="11666" width="54.6640625" style="14" customWidth="1"/>
    <col min="11667" max="11673" width="4.5546875" style="14" customWidth="1"/>
    <col min="11674" max="11897" width="10.6640625" style="14"/>
    <col min="11898" max="11898" width="4" style="14" customWidth="1"/>
    <col min="11899" max="11901" width="3.5546875" style="14" customWidth="1"/>
    <col min="11902" max="11902" width="3.44140625" style="14" customWidth="1"/>
    <col min="11903" max="11903" width="6.5546875" style="14" bestFit="1" customWidth="1"/>
    <col min="11904" max="11904" width="25.44140625" style="14" bestFit="1" customWidth="1"/>
    <col min="11905" max="11906" width="37.5546875" style="14" customWidth="1"/>
    <col min="11907" max="11907" width="22.33203125" style="14" customWidth="1"/>
    <col min="11908" max="11908" width="25" style="14" customWidth="1"/>
    <col min="11909" max="11909" width="17.5546875" style="14" customWidth="1"/>
    <col min="11910" max="11910" width="13.5546875" style="14" customWidth="1"/>
    <col min="11911" max="11911" width="5.6640625" style="14" customWidth="1"/>
    <col min="11912" max="11912" width="6.5546875" style="14" customWidth="1"/>
    <col min="11913" max="11913" width="5.6640625" style="14" customWidth="1"/>
    <col min="11914" max="11914" width="6.5546875" style="14" customWidth="1"/>
    <col min="11915" max="11915" width="5.6640625" style="14" customWidth="1"/>
    <col min="11916" max="11916" width="6.5546875" style="14" customWidth="1"/>
    <col min="11917" max="11917" width="5.6640625" style="14" customWidth="1"/>
    <col min="11918" max="11918" width="6.5546875" style="14" customWidth="1"/>
    <col min="11919" max="11919" width="5.6640625" style="14" customWidth="1"/>
    <col min="11920" max="11920" width="6.5546875" style="14" customWidth="1"/>
    <col min="11921" max="11921" width="24.44140625" style="14" customWidth="1"/>
    <col min="11922" max="11922" width="54.6640625" style="14" customWidth="1"/>
    <col min="11923" max="11929" width="4.5546875" style="14" customWidth="1"/>
    <col min="11930" max="12153" width="10.6640625" style="14"/>
    <col min="12154" max="12154" width="4" style="14" customWidth="1"/>
    <col min="12155" max="12157" width="3.5546875" style="14" customWidth="1"/>
    <col min="12158" max="12158" width="3.44140625" style="14" customWidth="1"/>
    <col min="12159" max="12159" width="6.5546875" style="14" bestFit="1" customWidth="1"/>
    <col min="12160" max="12160" width="25.44140625" style="14" bestFit="1" customWidth="1"/>
    <col min="12161" max="12162" width="37.5546875" style="14" customWidth="1"/>
    <col min="12163" max="12163" width="22.33203125" style="14" customWidth="1"/>
    <col min="12164" max="12164" width="25" style="14" customWidth="1"/>
    <col min="12165" max="12165" width="17.5546875" style="14" customWidth="1"/>
    <col min="12166" max="12166" width="13.5546875" style="14" customWidth="1"/>
    <col min="12167" max="12167" width="5.6640625" style="14" customWidth="1"/>
    <col min="12168" max="12168" width="6.5546875" style="14" customWidth="1"/>
    <col min="12169" max="12169" width="5.6640625" style="14" customWidth="1"/>
    <col min="12170" max="12170" width="6.5546875" style="14" customWidth="1"/>
    <col min="12171" max="12171" width="5.6640625" style="14" customWidth="1"/>
    <col min="12172" max="12172" width="6.5546875" style="14" customWidth="1"/>
    <col min="12173" max="12173" width="5.6640625" style="14" customWidth="1"/>
    <col min="12174" max="12174" width="6.5546875" style="14" customWidth="1"/>
    <col min="12175" max="12175" width="5.6640625" style="14" customWidth="1"/>
    <col min="12176" max="12176" width="6.5546875" style="14" customWidth="1"/>
    <col min="12177" max="12177" width="24.44140625" style="14" customWidth="1"/>
    <col min="12178" max="12178" width="54.6640625" style="14" customWidth="1"/>
    <col min="12179" max="12185" width="4.5546875" style="14" customWidth="1"/>
    <col min="12186" max="12409" width="10.6640625" style="14"/>
    <col min="12410" max="12410" width="4" style="14" customWidth="1"/>
    <col min="12411" max="12413" width="3.5546875" style="14" customWidth="1"/>
    <col min="12414" max="12414" width="3.44140625" style="14" customWidth="1"/>
    <col min="12415" max="12415" width="6.5546875" style="14" bestFit="1" customWidth="1"/>
    <col min="12416" max="12416" width="25.44140625" style="14" bestFit="1" customWidth="1"/>
    <col min="12417" max="12418" width="37.5546875" style="14" customWidth="1"/>
    <col min="12419" max="12419" width="22.33203125" style="14" customWidth="1"/>
    <col min="12420" max="12420" width="25" style="14" customWidth="1"/>
    <col min="12421" max="12421" width="17.5546875" style="14" customWidth="1"/>
    <col min="12422" max="12422" width="13.5546875" style="14" customWidth="1"/>
    <col min="12423" max="12423" width="5.6640625" style="14" customWidth="1"/>
    <col min="12424" max="12424" width="6.5546875" style="14" customWidth="1"/>
    <col min="12425" max="12425" width="5.6640625" style="14" customWidth="1"/>
    <col min="12426" max="12426" width="6.5546875" style="14" customWidth="1"/>
    <col min="12427" max="12427" width="5.6640625" style="14" customWidth="1"/>
    <col min="12428" max="12428" width="6.5546875" style="14" customWidth="1"/>
    <col min="12429" max="12429" width="5.6640625" style="14" customWidth="1"/>
    <col min="12430" max="12430" width="6.5546875" style="14" customWidth="1"/>
    <col min="12431" max="12431" width="5.6640625" style="14" customWidth="1"/>
    <col min="12432" max="12432" width="6.5546875" style="14" customWidth="1"/>
    <col min="12433" max="12433" width="24.44140625" style="14" customWidth="1"/>
    <col min="12434" max="12434" width="54.6640625" style="14" customWidth="1"/>
    <col min="12435" max="12441" width="4.5546875" style="14" customWidth="1"/>
    <col min="12442" max="12665" width="10.6640625" style="14"/>
    <col min="12666" max="12666" width="4" style="14" customWidth="1"/>
    <col min="12667" max="12669" width="3.5546875" style="14" customWidth="1"/>
    <col min="12670" max="12670" width="3.44140625" style="14" customWidth="1"/>
    <col min="12671" max="12671" width="6.5546875" style="14" bestFit="1" customWidth="1"/>
    <col min="12672" max="12672" width="25.44140625" style="14" bestFit="1" customWidth="1"/>
    <col min="12673" max="12674" width="37.5546875" style="14" customWidth="1"/>
    <col min="12675" max="12675" width="22.33203125" style="14" customWidth="1"/>
    <col min="12676" max="12676" width="25" style="14" customWidth="1"/>
    <col min="12677" max="12677" width="17.5546875" style="14" customWidth="1"/>
    <col min="12678" max="12678" width="13.5546875" style="14" customWidth="1"/>
    <col min="12679" max="12679" width="5.6640625" style="14" customWidth="1"/>
    <col min="12680" max="12680" width="6.5546875" style="14" customWidth="1"/>
    <col min="12681" max="12681" width="5.6640625" style="14" customWidth="1"/>
    <col min="12682" max="12682" width="6.5546875" style="14" customWidth="1"/>
    <col min="12683" max="12683" width="5.6640625" style="14" customWidth="1"/>
    <col min="12684" max="12684" width="6.5546875" style="14" customWidth="1"/>
    <col min="12685" max="12685" width="5.6640625" style="14" customWidth="1"/>
    <col min="12686" max="12686" width="6.5546875" style="14" customWidth="1"/>
    <col min="12687" max="12687" width="5.6640625" style="14" customWidth="1"/>
    <col min="12688" max="12688" width="6.5546875" style="14" customWidth="1"/>
    <col min="12689" max="12689" width="24.44140625" style="14" customWidth="1"/>
    <col min="12690" max="12690" width="54.6640625" style="14" customWidth="1"/>
    <col min="12691" max="12697" width="4.5546875" style="14" customWidth="1"/>
    <col min="12698" max="12921" width="10.6640625" style="14"/>
    <col min="12922" max="12922" width="4" style="14" customWidth="1"/>
    <col min="12923" max="12925" width="3.5546875" style="14" customWidth="1"/>
    <col min="12926" max="12926" width="3.44140625" style="14" customWidth="1"/>
    <col min="12927" max="12927" width="6.5546875" style="14" bestFit="1" customWidth="1"/>
    <col min="12928" max="12928" width="25.44140625" style="14" bestFit="1" customWidth="1"/>
    <col min="12929" max="12930" width="37.5546875" style="14" customWidth="1"/>
    <col min="12931" max="12931" width="22.33203125" style="14" customWidth="1"/>
    <col min="12932" max="12932" width="25" style="14" customWidth="1"/>
    <col min="12933" max="12933" width="17.5546875" style="14" customWidth="1"/>
    <col min="12934" max="12934" width="13.5546875" style="14" customWidth="1"/>
    <col min="12935" max="12935" width="5.6640625" style="14" customWidth="1"/>
    <col min="12936" max="12936" width="6.5546875" style="14" customWidth="1"/>
    <col min="12937" max="12937" width="5.6640625" style="14" customWidth="1"/>
    <col min="12938" max="12938" width="6.5546875" style="14" customWidth="1"/>
    <col min="12939" max="12939" width="5.6640625" style="14" customWidth="1"/>
    <col min="12940" max="12940" width="6.5546875" style="14" customWidth="1"/>
    <col min="12941" max="12941" width="5.6640625" style="14" customWidth="1"/>
    <col min="12942" max="12942" width="6.5546875" style="14" customWidth="1"/>
    <col min="12943" max="12943" width="5.6640625" style="14" customWidth="1"/>
    <col min="12944" max="12944" width="6.5546875" style="14" customWidth="1"/>
    <col min="12945" max="12945" width="24.44140625" style="14" customWidth="1"/>
    <col min="12946" max="12946" width="54.6640625" style="14" customWidth="1"/>
    <col min="12947" max="12953" width="4.5546875" style="14" customWidth="1"/>
    <col min="12954" max="13177" width="10.6640625" style="14"/>
    <col min="13178" max="13178" width="4" style="14" customWidth="1"/>
    <col min="13179" max="13181" width="3.5546875" style="14" customWidth="1"/>
    <col min="13182" max="13182" width="3.44140625" style="14" customWidth="1"/>
    <col min="13183" max="13183" width="6.5546875" style="14" bestFit="1" customWidth="1"/>
    <col min="13184" max="13184" width="25.44140625" style="14" bestFit="1" customWidth="1"/>
    <col min="13185" max="13186" width="37.5546875" style="14" customWidth="1"/>
    <col min="13187" max="13187" width="22.33203125" style="14" customWidth="1"/>
    <col min="13188" max="13188" width="25" style="14" customWidth="1"/>
    <col min="13189" max="13189" width="17.5546875" style="14" customWidth="1"/>
    <col min="13190" max="13190" width="13.5546875" style="14" customWidth="1"/>
    <col min="13191" max="13191" width="5.6640625" style="14" customWidth="1"/>
    <col min="13192" max="13192" width="6.5546875" style="14" customWidth="1"/>
    <col min="13193" max="13193" width="5.6640625" style="14" customWidth="1"/>
    <col min="13194" max="13194" width="6.5546875" style="14" customWidth="1"/>
    <col min="13195" max="13195" width="5.6640625" style="14" customWidth="1"/>
    <col min="13196" max="13196" width="6.5546875" style="14" customWidth="1"/>
    <col min="13197" max="13197" width="5.6640625" style="14" customWidth="1"/>
    <col min="13198" max="13198" width="6.5546875" style="14" customWidth="1"/>
    <col min="13199" max="13199" width="5.6640625" style="14" customWidth="1"/>
    <col min="13200" max="13200" width="6.5546875" style="14" customWidth="1"/>
    <col min="13201" max="13201" width="24.44140625" style="14" customWidth="1"/>
    <col min="13202" max="13202" width="54.6640625" style="14" customWidth="1"/>
    <col min="13203" max="13209" width="4.5546875" style="14" customWidth="1"/>
    <col min="13210" max="13433" width="10.6640625" style="14"/>
    <col min="13434" max="13434" width="4" style="14" customWidth="1"/>
    <col min="13435" max="13437" width="3.5546875" style="14" customWidth="1"/>
    <col min="13438" max="13438" width="3.44140625" style="14" customWidth="1"/>
    <col min="13439" max="13439" width="6.5546875" style="14" bestFit="1" customWidth="1"/>
    <col min="13440" max="13440" width="25.44140625" style="14" bestFit="1" customWidth="1"/>
    <col min="13441" max="13442" width="37.5546875" style="14" customWidth="1"/>
    <col min="13443" max="13443" width="22.33203125" style="14" customWidth="1"/>
    <col min="13444" max="13444" width="25" style="14" customWidth="1"/>
    <col min="13445" max="13445" width="17.5546875" style="14" customWidth="1"/>
    <col min="13446" max="13446" width="13.5546875" style="14" customWidth="1"/>
    <col min="13447" max="13447" width="5.6640625" style="14" customWidth="1"/>
    <col min="13448" max="13448" width="6.5546875" style="14" customWidth="1"/>
    <col min="13449" max="13449" width="5.6640625" style="14" customWidth="1"/>
    <col min="13450" max="13450" width="6.5546875" style="14" customWidth="1"/>
    <col min="13451" max="13451" width="5.6640625" style="14" customWidth="1"/>
    <col min="13452" max="13452" width="6.5546875" style="14" customWidth="1"/>
    <col min="13453" max="13453" width="5.6640625" style="14" customWidth="1"/>
    <col min="13454" max="13454" width="6.5546875" style="14" customWidth="1"/>
    <col min="13455" max="13455" width="5.6640625" style="14" customWidth="1"/>
    <col min="13456" max="13456" width="6.5546875" style="14" customWidth="1"/>
    <col min="13457" max="13457" width="24.44140625" style="14" customWidth="1"/>
    <col min="13458" max="13458" width="54.6640625" style="14" customWidth="1"/>
    <col min="13459" max="13465" width="4.5546875" style="14" customWidth="1"/>
    <col min="13466" max="13689" width="10.6640625" style="14"/>
    <col min="13690" max="13690" width="4" style="14" customWidth="1"/>
    <col min="13691" max="13693" width="3.5546875" style="14" customWidth="1"/>
    <col min="13694" max="13694" width="3.44140625" style="14" customWidth="1"/>
    <col min="13695" max="13695" width="6.5546875" style="14" bestFit="1" customWidth="1"/>
    <col min="13696" max="13696" width="25.44140625" style="14" bestFit="1" customWidth="1"/>
    <col min="13697" max="13698" width="37.5546875" style="14" customWidth="1"/>
    <col min="13699" max="13699" width="22.33203125" style="14" customWidth="1"/>
    <col min="13700" max="13700" width="25" style="14" customWidth="1"/>
    <col min="13701" max="13701" width="17.5546875" style="14" customWidth="1"/>
    <col min="13702" max="13702" width="13.5546875" style="14" customWidth="1"/>
    <col min="13703" max="13703" width="5.6640625" style="14" customWidth="1"/>
    <col min="13704" max="13704" width="6.5546875" style="14" customWidth="1"/>
    <col min="13705" max="13705" width="5.6640625" style="14" customWidth="1"/>
    <col min="13706" max="13706" width="6.5546875" style="14" customWidth="1"/>
    <col min="13707" max="13707" width="5.6640625" style="14" customWidth="1"/>
    <col min="13708" max="13708" width="6.5546875" style="14" customWidth="1"/>
    <col min="13709" max="13709" width="5.6640625" style="14" customWidth="1"/>
    <col min="13710" max="13710" width="6.5546875" style="14" customWidth="1"/>
    <col min="13711" max="13711" width="5.6640625" style="14" customWidth="1"/>
    <col min="13712" max="13712" width="6.5546875" style="14" customWidth="1"/>
    <col min="13713" max="13713" width="24.44140625" style="14" customWidth="1"/>
    <col min="13714" max="13714" width="54.6640625" style="14" customWidth="1"/>
    <col min="13715" max="13721" width="4.5546875" style="14" customWidth="1"/>
    <col min="13722" max="13945" width="10.6640625" style="14"/>
    <col min="13946" max="13946" width="4" style="14" customWidth="1"/>
    <col min="13947" max="13949" width="3.5546875" style="14" customWidth="1"/>
    <col min="13950" max="13950" width="3.44140625" style="14" customWidth="1"/>
    <col min="13951" max="13951" width="6.5546875" style="14" bestFit="1" customWidth="1"/>
    <col min="13952" max="13952" width="25.44140625" style="14" bestFit="1" customWidth="1"/>
    <col min="13953" max="13954" width="37.5546875" style="14" customWidth="1"/>
    <col min="13955" max="13955" width="22.33203125" style="14" customWidth="1"/>
    <col min="13956" max="13956" width="25" style="14" customWidth="1"/>
    <col min="13957" max="13957" width="17.5546875" style="14" customWidth="1"/>
    <col min="13958" max="13958" width="13.5546875" style="14" customWidth="1"/>
    <col min="13959" max="13959" width="5.6640625" style="14" customWidth="1"/>
    <col min="13960" max="13960" width="6.5546875" style="14" customWidth="1"/>
    <col min="13961" max="13961" width="5.6640625" style="14" customWidth="1"/>
    <col min="13962" max="13962" width="6.5546875" style="14" customWidth="1"/>
    <col min="13963" max="13963" width="5.6640625" style="14" customWidth="1"/>
    <col min="13964" max="13964" width="6.5546875" style="14" customWidth="1"/>
    <col min="13965" max="13965" width="5.6640625" style="14" customWidth="1"/>
    <col min="13966" max="13966" width="6.5546875" style="14" customWidth="1"/>
    <col min="13967" max="13967" width="5.6640625" style="14" customWidth="1"/>
    <col min="13968" max="13968" width="6.5546875" style="14" customWidth="1"/>
    <col min="13969" max="13969" width="24.44140625" style="14" customWidth="1"/>
    <col min="13970" max="13970" width="54.6640625" style="14" customWidth="1"/>
    <col min="13971" max="13977" width="4.5546875" style="14" customWidth="1"/>
    <col min="13978" max="14201" width="10.6640625" style="14"/>
    <col min="14202" max="14202" width="4" style="14" customWidth="1"/>
    <col min="14203" max="14205" width="3.5546875" style="14" customWidth="1"/>
    <col min="14206" max="14206" width="3.44140625" style="14" customWidth="1"/>
    <col min="14207" max="14207" width="6.5546875" style="14" bestFit="1" customWidth="1"/>
    <col min="14208" max="14208" width="25.44140625" style="14" bestFit="1" customWidth="1"/>
    <col min="14209" max="14210" width="37.5546875" style="14" customWidth="1"/>
    <col min="14211" max="14211" width="22.33203125" style="14" customWidth="1"/>
    <col min="14212" max="14212" width="25" style="14" customWidth="1"/>
    <col min="14213" max="14213" width="17.5546875" style="14" customWidth="1"/>
    <col min="14214" max="14214" width="13.5546875" style="14" customWidth="1"/>
    <col min="14215" max="14215" width="5.6640625" style="14" customWidth="1"/>
    <col min="14216" max="14216" width="6.5546875" style="14" customWidth="1"/>
    <col min="14217" max="14217" width="5.6640625" style="14" customWidth="1"/>
    <col min="14218" max="14218" width="6.5546875" style="14" customWidth="1"/>
    <col min="14219" max="14219" width="5.6640625" style="14" customWidth="1"/>
    <col min="14220" max="14220" width="6.5546875" style="14" customWidth="1"/>
    <col min="14221" max="14221" width="5.6640625" style="14" customWidth="1"/>
    <col min="14222" max="14222" width="6.5546875" style="14" customWidth="1"/>
    <col min="14223" max="14223" width="5.6640625" style="14" customWidth="1"/>
    <col min="14224" max="14224" width="6.5546875" style="14" customWidth="1"/>
    <col min="14225" max="14225" width="24.44140625" style="14" customWidth="1"/>
    <col min="14226" max="14226" width="54.6640625" style="14" customWidth="1"/>
    <col min="14227" max="14233" width="4.5546875" style="14" customWidth="1"/>
    <col min="14234" max="14457" width="10.6640625" style="14"/>
    <col min="14458" max="14458" width="4" style="14" customWidth="1"/>
    <col min="14459" max="14461" width="3.5546875" style="14" customWidth="1"/>
    <col min="14462" max="14462" width="3.44140625" style="14" customWidth="1"/>
    <col min="14463" max="14463" width="6.5546875" style="14" bestFit="1" customWidth="1"/>
    <col min="14464" max="14464" width="25.44140625" style="14" bestFit="1" customWidth="1"/>
    <col min="14465" max="14466" width="37.5546875" style="14" customWidth="1"/>
    <col min="14467" max="14467" width="22.33203125" style="14" customWidth="1"/>
    <col min="14468" max="14468" width="25" style="14" customWidth="1"/>
    <col min="14469" max="14469" width="17.5546875" style="14" customWidth="1"/>
    <col min="14470" max="14470" width="13.5546875" style="14" customWidth="1"/>
    <col min="14471" max="14471" width="5.6640625" style="14" customWidth="1"/>
    <col min="14472" max="14472" width="6.5546875" style="14" customWidth="1"/>
    <col min="14473" max="14473" width="5.6640625" style="14" customWidth="1"/>
    <col min="14474" max="14474" width="6.5546875" style="14" customWidth="1"/>
    <col min="14475" max="14475" width="5.6640625" style="14" customWidth="1"/>
    <col min="14476" max="14476" width="6.5546875" style="14" customWidth="1"/>
    <col min="14477" max="14477" width="5.6640625" style="14" customWidth="1"/>
    <col min="14478" max="14478" width="6.5546875" style="14" customWidth="1"/>
    <col min="14479" max="14479" width="5.6640625" style="14" customWidth="1"/>
    <col min="14480" max="14480" width="6.5546875" style="14" customWidth="1"/>
    <col min="14481" max="14481" width="24.44140625" style="14" customWidth="1"/>
    <col min="14482" max="14482" width="54.6640625" style="14" customWidth="1"/>
    <col min="14483" max="14489" width="4.5546875" style="14" customWidth="1"/>
    <col min="14490" max="14713" width="10.6640625" style="14"/>
    <col min="14714" max="14714" width="4" style="14" customWidth="1"/>
    <col min="14715" max="14717" width="3.5546875" style="14" customWidth="1"/>
    <col min="14718" max="14718" width="3.44140625" style="14" customWidth="1"/>
    <col min="14719" max="14719" width="6.5546875" style="14" bestFit="1" customWidth="1"/>
    <col min="14720" max="14720" width="25.44140625" style="14" bestFit="1" customWidth="1"/>
    <col min="14721" max="14722" width="37.5546875" style="14" customWidth="1"/>
    <col min="14723" max="14723" width="22.33203125" style="14" customWidth="1"/>
    <col min="14724" max="14724" width="25" style="14" customWidth="1"/>
    <col min="14725" max="14725" width="17.5546875" style="14" customWidth="1"/>
    <col min="14726" max="14726" width="13.5546875" style="14" customWidth="1"/>
    <col min="14727" max="14727" width="5.6640625" style="14" customWidth="1"/>
    <col min="14728" max="14728" width="6.5546875" style="14" customWidth="1"/>
    <col min="14729" max="14729" width="5.6640625" style="14" customWidth="1"/>
    <col min="14730" max="14730" width="6.5546875" style="14" customWidth="1"/>
    <col min="14731" max="14731" width="5.6640625" style="14" customWidth="1"/>
    <col min="14732" max="14732" width="6.5546875" style="14" customWidth="1"/>
    <col min="14733" max="14733" width="5.6640625" style="14" customWidth="1"/>
    <col min="14734" max="14734" width="6.5546875" style="14" customWidth="1"/>
    <col min="14735" max="14735" width="5.6640625" style="14" customWidth="1"/>
    <col min="14736" max="14736" width="6.5546875" style="14" customWidth="1"/>
    <col min="14737" max="14737" width="24.44140625" style="14" customWidth="1"/>
    <col min="14738" max="14738" width="54.6640625" style="14" customWidth="1"/>
    <col min="14739" max="14745" width="4.5546875" style="14" customWidth="1"/>
    <col min="14746" max="14969" width="10.6640625" style="14"/>
    <col min="14970" max="14970" width="4" style="14" customWidth="1"/>
    <col min="14971" max="14973" width="3.5546875" style="14" customWidth="1"/>
    <col min="14974" max="14974" width="3.44140625" style="14" customWidth="1"/>
    <col min="14975" max="14975" width="6.5546875" style="14" bestFit="1" customWidth="1"/>
    <col min="14976" max="14976" width="25.44140625" style="14" bestFit="1" customWidth="1"/>
    <col min="14977" max="14978" width="37.5546875" style="14" customWidth="1"/>
    <col min="14979" max="14979" width="22.33203125" style="14" customWidth="1"/>
    <col min="14980" max="14980" width="25" style="14" customWidth="1"/>
    <col min="14981" max="14981" width="17.5546875" style="14" customWidth="1"/>
    <col min="14982" max="14982" width="13.5546875" style="14" customWidth="1"/>
    <col min="14983" max="14983" width="5.6640625" style="14" customWidth="1"/>
    <col min="14984" max="14984" width="6.5546875" style="14" customWidth="1"/>
    <col min="14985" max="14985" width="5.6640625" style="14" customWidth="1"/>
    <col min="14986" max="14986" width="6.5546875" style="14" customWidth="1"/>
    <col min="14987" max="14987" width="5.6640625" style="14" customWidth="1"/>
    <col min="14988" max="14988" width="6.5546875" style="14" customWidth="1"/>
    <col min="14989" max="14989" width="5.6640625" style="14" customWidth="1"/>
    <col min="14990" max="14990" width="6.5546875" style="14" customWidth="1"/>
    <col min="14991" max="14991" width="5.6640625" style="14" customWidth="1"/>
    <col min="14992" max="14992" width="6.5546875" style="14" customWidth="1"/>
    <col min="14993" max="14993" width="24.44140625" style="14" customWidth="1"/>
    <col min="14994" max="14994" width="54.6640625" style="14" customWidth="1"/>
    <col min="14995" max="15001" width="4.5546875" style="14" customWidth="1"/>
    <col min="15002" max="15225" width="10.6640625" style="14"/>
    <col min="15226" max="15226" width="4" style="14" customWidth="1"/>
    <col min="15227" max="15229" width="3.5546875" style="14" customWidth="1"/>
    <col min="15230" max="15230" width="3.44140625" style="14" customWidth="1"/>
    <col min="15231" max="15231" width="6.5546875" style="14" bestFit="1" customWidth="1"/>
    <col min="15232" max="15232" width="25.44140625" style="14" bestFit="1" customWidth="1"/>
    <col min="15233" max="15234" width="37.5546875" style="14" customWidth="1"/>
    <col min="15235" max="15235" width="22.33203125" style="14" customWidth="1"/>
    <col min="15236" max="15236" width="25" style="14" customWidth="1"/>
    <col min="15237" max="15237" width="17.5546875" style="14" customWidth="1"/>
    <col min="15238" max="15238" width="13.5546875" style="14" customWidth="1"/>
    <col min="15239" max="15239" width="5.6640625" style="14" customWidth="1"/>
    <col min="15240" max="15240" width="6.5546875" style="14" customWidth="1"/>
    <col min="15241" max="15241" width="5.6640625" style="14" customWidth="1"/>
    <col min="15242" max="15242" width="6.5546875" style="14" customWidth="1"/>
    <col min="15243" max="15243" width="5.6640625" style="14" customWidth="1"/>
    <col min="15244" max="15244" width="6.5546875" style="14" customWidth="1"/>
    <col min="15245" max="15245" width="5.6640625" style="14" customWidth="1"/>
    <col min="15246" max="15246" width="6.5546875" style="14" customWidth="1"/>
    <col min="15247" max="15247" width="5.6640625" style="14" customWidth="1"/>
    <col min="15248" max="15248" width="6.5546875" style="14" customWidth="1"/>
    <col min="15249" max="15249" width="24.44140625" style="14" customWidth="1"/>
    <col min="15250" max="15250" width="54.6640625" style="14" customWidth="1"/>
    <col min="15251" max="15257" width="4.5546875" style="14" customWidth="1"/>
    <col min="15258" max="15481" width="10.6640625" style="14"/>
    <col min="15482" max="15482" width="4" style="14" customWidth="1"/>
    <col min="15483" max="15485" width="3.5546875" style="14" customWidth="1"/>
    <col min="15486" max="15486" width="3.44140625" style="14" customWidth="1"/>
    <col min="15487" max="15487" width="6.5546875" style="14" bestFit="1" customWidth="1"/>
    <col min="15488" max="15488" width="25.44140625" style="14" bestFit="1" customWidth="1"/>
    <col min="15489" max="15490" width="37.5546875" style="14" customWidth="1"/>
    <col min="15491" max="15491" width="22.33203125" style="14" customWidth="1"/>
    <col min="15492" max="15492" width="25" style="14" customWidth="1"/>
    <col min="15493" max="15493" width="17.5546875" style="14" customWidth="1"/>
    <col min="15494" max="15494" width="13.5546875" style="14" customWidth="1"/>
    <col min="15495" max="15495" width="5.6640625" style="14" customWidth="1"/>
    <col min="15496" max="15496" width="6.5546875" style="14" customWidth="1"/>
    <col min="15497" max="15497" width="5.6640625" style="14" customWidth="1"/>
    <col min="15498" max="15498" width="6.5546875" style="14" customWidth="1"/>
    <col min="15499" max="15499" width="5.6640625" style="14" customWidth="1"/>
    <col min="15500" max="15500" width="6.5546875" style="14" customWidth="1"/>
    <col min="15501" max="15501" width="5.6640625" style="14" customWidth="1"/>
    <col min="15502" max="15502" width="6.5546875" style="14" customWidth="1"/>
    <col min="15503" max="15503" width="5.6640625" style="14" customWidth="1"/>
    <col min="15504" max="15504" width="6.5546875" style="14" customWidth="1"/>
    <col min="15505" max="15505" width="24.44140625" style="14" customWidth="1"/>
    <col min="15506" max="15506" width="54.6640625" style="14" customWidth="1"/>
    <col min="15507" max="15513" width="4.5546875" style="14" customWidth="1"/>
    <col min="15514" max="15737" width="10.6640625" style="14"/>
    <col min="15738" max="15738" width="4" style="14" customWidth="1"/>
    <col min="15739" max="15741" width="3.5546875" style="14" customWidth="1"/>
    <col min="15742" max="15742" width="3.44140625" style="14" customWidth="1"/>
    <col min="15743" max="15743" width="6.5546875" style="14" bestFit="1" customWidth="1"/>
    <col min="15744" max="15744" width="25.44140625" style="14" bestFit="1" customWidth="1"/>
    <col min="15745" max="15746" width="37.5546875" style="14" customWidth="1"/>
    <col min="15747" max="15747" width="22.33203125" style="14" customWidth="1"/>
    <col min="15748" max="15748" width="25" style="14" customWidth="1"/>
    <col min="15749" max="15749" width="17.5546875" style="14" customWidth="1"/>
    <col min="15750" max="15750" width="13.5546875" style="14" customWidth="1"/>
    <col min="15751" max="15751" width="5.6640625" style="14" customWidth="1"/>
    <col min="15752" max="15752" width="6.5546875" style="14" customWidth="1"/>
    <col min="15753" max="15753" width="5.6640625" style="14" customWidth="1"/>
    <col min="15754" max="15754" width="6.5546875" style="14" customWidth="1"/>
    <col min="15755" max="15755" width="5.6640625" style="14" customWidth="1"/>
    <col min="15756" max="15756" width="6.5546875" style="14" customWidth="1"/>
    <col min="15757" max="15757" width="5.6640625" style="14" customWidth="1"/>
    <col min="15758" max="15758" width="6.5546875" style="14" customWidth="1"/>
    <col min="15759" max="15759" width="5.6640625" style="14" customWidth="1"/>
    <col min="15760" max="15760" width="6.5546875" style="14" customWidth="1"/>
    <col min="15761" max="15761" width="24.44140625" style="14" customWidth="1"/>
    <col min="15762" max="15762" width="54.6640625" style="14" customWidth="1"/>
    <col min="15763" max="15769" width="4.5546875" style="14" customWidth="1"/>
    <col min="15770" max="15993" width="10.6640625" style="14"/>
    <col min="15994" max="15994" width="4" style="14" customWidth="1"/>
    <col min="15995" max="15997" width="3.5546875" style="14" customWidth="1"/>
    <col min="15998" max="15998" width="3.44140625" style="14" customWidth="1"/>
    <col min="15999" max="15999" width="6.5546875" style="14" bestFit="1" customWidth="1"/>
    <col min="16000" max="16000" width="25.44140625" style="14" bestFit="1" customWidth="1"/>
    <col min="16001" max="16002" width="37.5546875" style="14" customWidth="1"/>
    <col min="16003" max="16003" width="22.33203125" style="14" customWidth="1"/>
    <col min="16004" max="16004" width="25" style="14" customWidth="1"/>
    <col min="16005" max="16005" width="17.5546875" style="14" customWidth="1"/>
    <col min="16006" max="16006" width="13.5546875" style="14" customWidth="1"/>
    <col min="16007" max="16007" width="5.6640625" style="14" customWidth="1"/>
    <col min="16008" max="16008" width="6.5546875" style="14" customWidth="1"/>
    <col min="16009" max="16009" width="5.6640625" style="14" customWidth="1"/>
    <col min="16010" max="16010" width="6.5546875" style="14" customWidth="1"/>
    <col min="16011" max="16011" width="5.6640625" style="14" customWidth="1"/>
    <col min="16012" max="16012" width="6.5546875" style="14" customWidth="1"/>
    <col min="16013" max="16013" width="5.6640625" style="14" customWidth="1"/>
    <col min="16014" max="16014" width="6.5546875" style="14" customWidth="1"/>
    <col min="16015" max="16015" width="5.6640625" style="14" customWidth="1"/>
    <col min="16016" max="16016" width="6.5546875" style="14" customWidth="1"/>
    <col min="16017" max="16017" width="24.44140625" style="14" customWidth="1"/>
    <col min="16018" max="16018" width="54.6640625" style="14" customWidth="1"/>
    <col min="16019" max="16025" width="4.5546875" style="14" customWidth="1"/>
    <col min="16026" max="16192" width="10.6640625" style="14"/>
    <col min="16193" max="16384" width="10.6640625" style="14" customWidth="1"/>
  </cols>
  <sheetData>
    <row r="1" spans="1:24" ht="18">
      <c r="K1" s="29"/>
    </row>
    <row r="2" spans="1:24" ht="18">
      <c r="G2" s="17"/>
      <c r="K2" s="30"/>
      <c r="L2" s="289"/>
      <c r="M2" s="270"/>
      <c r="N2" s="270"/>
      <c r="O2" s="278"/>
    </row>
    <row r="3" spans="1:24" ht="30" customHeight="1">
      <c r="D3" s="32" t="s">
        <v>0</v>
      </c>
      <c r="H3" s="14"/>
      <c r="I3" s="15"/>
      <c r="L3" s="30"/>
      <c r="M3" s="271"/>
      <c r="N3" s="271"/>
      <c r="O3" s="279"/>
      <c r="P3" s="275"/>
    </row>
    <row r="4" spans="1:24" ht="24.75" customHeight="1">
      <c r="H4" s="18"/>
      <c r="I4" s="15"/>
      <c r="L4" s="30"/>
      <c r="M4" s="271"/>
      <c r="N4" s="271"/>
      <c r="O4" s="279"/>
      <c r="P4" s="275"/>
    </row>
    <row r="5" spans="1:24" s="19" customFormat="1" ht="23.25" customHeight="1">
      <c r="C5" s="13" t="s">
        <v>1</v>
      </c>
      <c r="D5" s="46" t="s">
        <v>2</v>
      </c>
      <c r="E5" s="47"/>
      <c r="F5" s="47"/>
      <c r="G5" s="47"/>
      <c r="H5" s="47"/>
      <c r="I5" s="48"/>
      <c r="K5" s="30"/>
      <c r="L5" s="285"/>
      <c r="M5" s="272"/>
      <c r="N5" s="272"/>
      <c r="O5" s="280"/>
      <c r="P5" s="276"/>
      <c r="Q5" s="285"/>
      <c r="R5" s="293"/>
      <c r="S5" s="285"/>
    </row>
    <row r="6" spans="1:24" s="19" customFormat="1" ht="6" customHeight="1">
      <c r="C6" s="13"/>
      <c r="D6" s="39"/>
      <c r="E6" s="39"/>
      <c r="F6" s="39"/>
      <c r="G6" s="39"/>
      <c r="H6" s="39"/>
      <c r="I6" s="20"/>
      <c r="K6" s="30"/>
      <c r="L6" s="285"/>
      <c r="M6" s="272"/>
      <c r="N6" s="272"/>
      <c r="O6" s="280"/>
      <c r="P6" s="276"/>
      <c r="Q6" s="285"/>
      <c r="R6" s="293"/>
      <c r="S6" s="285"/>
    </row>
    <row r="7" spans="1:24" s="19" customFormat="1" ht="23.25" customHeight="1">
      <c r="C7" s="36" t="s">
        <v>3</v>
      </c>
      <c r="D7" s="490" t="s">
        <v>4</v>
      </c>
      <c r="E7" s="490"/>
      <c r="F7" s="490"/>
      <c r="G7" s="490"/>
      <c r="H7" s="490"/>
      <c r="I7" s="490"/>
      <c r="J7"/>
      <c r="K7"/>
      <c r="L7" s="283"/>
      <c r="M7" s="26"/>
      <c r="N7" s="26"/>
      <c r="O7" s="281"/>
      <c r="P7" s="277"/>
      <c r="Q7" s="285"/>
      <c r="R7" s="293"/>
      <c r="S7" s="285"/>
    </row>
    <row r="8" spans="1:24" ht="23.25" customHeight="1">
      <c r="A8" s="19"/>
      <c r="B8" s="19"/>
      <c r="C8" s="50"/>
      <c r="D8" s="7"/>
      <c r="E8" s="7"/>
      <c r="F8" s="7"/>
      <c r="G8" s="7"/>
      <c r="H8" s="7"/>
      <c r="I8" s="7"/>
      <c r="J8" s="7"/>
      <c r="K8" s="7"/>
      <c r="L8" s="283"/>
      <c r="M8" s="282"/>
      <c r="N8" s="282"/>
      <c r="O8" s="283"/>
      <c r="P8" s="284"/>
      <c r="Q8" s="285"/>
      <c r="R8" s="293"/>
      <c r="S8" s="285"/>
      <c r="T8" s="19"/>
      <c r="U8" s="19"/>
      <c r="V8" s="19"/>
      <c r="W8" s="19"/>
      <c r="X8" s="19"/>
    </row>
    <row r="9" spans="1:24" ht="23.25" customHeight="1">
      <c r="A9" s="19"/>
      <c r="B9" s="19"/>
      <c r="C9" s="19"/>
      <c r="D9" s="19"/>
      <c r="E9" s="19"/>
      <c r="F9" s="19"/>
      <c r="G9" s="19"/>
      <c r="H9" s="285"/>
      <c r="I9" s="19"/>
      <c r="J9" s="19"/>
      <c r="K9" s="19"/>
      <c r="M9" s="272"/>
      <c r="N9" s="272"/>
      <c r="O9" s="285"/>
      <c r="P9" s="276"/>
      <c r="Q9" s="285"/>
      <c r="R9" s="293"/>
      <c r="S9" s="285"/>
      <c r="T9" s="19"/>
      <c r="U9" s="19"/>
      <c r="V9" s="19"/>
      <c r="W9" s="19"/>
      <c r="X9" s="19"/>
    </row>
    <row r="10" spans="1:24" ht="17.25" customHeight="1">
      <c r="A10" s="19"/>
      <c r="B10" s="286"/>
      <c r="C10" s="253" t="s">
        <v>5</v>
      </c>
      <c r="D10" s="253"/>
      <c r="E10" s="253"/>
      <c r="F10" s="253"/>
      <c r="G10" s="44"/>
      <c r="H10" s="94"/>
      <c r="I10" s="44"/>
      <c r="J10" s="44"/>
      <c r="K10" s="44"/>
      <c r="L10" s="287"/>
      <c r="M10" s="287"/>
      <c r="N10" s="287"/>
      <c r="O10" s="94"/>
      <c r="P10" s="94"/>
      <c r="Q10" s="288"/>
      <c r="R10" s="147"/>
      <c r="S10" s="94"/>
      <c r="T10" s="250" t="s">
        <v>6</v>
      </c>
      <c r="U10" s="250"/>
      <c r="V10" s="250"/>
      <c r="W10" s="250"/>
      <c r="X10" s="251" t="s">
        <v>7</v>
      </c>
    </row>
    <row r="11" spans="1:24" s="3" customFormat="1" ht="60" customHeight="1">
      <c r="A11" s="290"/>
      <c r="B11" s="235" t="s">
        <v>8</v>
      </c>
      <c r="C11" s="236" t="s">
        <v>9</v>
      </c>
      <c r="D11" s="237" t="s">
        <v>10</v>
      </c>
      <c r="E11" s="236" t="s">
        <v>11</v>
      </c>
      <c r="F11" s="236" t="s">
        <v>12</v>
      </c>
      <c r="G11" s="233" t="s">
        <v>13</v>
      </c>
      <c r="H11" s="233" t="s">
        <v>14</v>
      </c>
      <c r="I11" s="233" t="s">
        <v>15</v>
      </c>
      <c r="J11" s="232" t="s">
        <v>16</v>
      </c>
      <c r="K11" s="232"/>
      <c r="L11" s="37"/>
      <c r="M11" s="232"/>
      <c r="N11" s="232"/>
      <c r="O11" s="488" t="s">
        <v>17</v>
      </c>
      <c r="P11" s="488" t="s">
        <v>18</v>
      </c>
      <c r="Q11" s="27" t="s">
        <v>19</v>
      </c>
      <c r="R11" s="291"/>
      <c r="S11" s="27"/>
      <c r="T11" s="74" t="s">
        <v>20</v>
      </c>
      <c r="U11" s="74" t="s">
        <v>21</v>
      </c>
      <c r="V11" s="74" t="s">
        <v>22</v>
      </c>
      <c r="W11" s="74" t="s">
        <v>23</v>
      </c>
      <c r="X11" s="251"/>
    </row>
    <row r="12" spans="1:24" s="5" customFormat="1" ht="52.5" customHeight="1">
      <c r="B12" s="252"/>
      <c r="C12" s="254"/>
      <c r="D12" s="255"/>
      <c r="E12" s="254"/>
      <c r="F12" s="254"/>
      <c r="G12" s="256"/>
      <c r="H12" s="256"/>
      <c r="I12" s="256"/>
      <c r="J12" s="37" t="s">
        <v>24</v>
      </c>
      <c r="K12" s="37" t="s">
        <v>25</v>
      </c>
      <c r="L12" s="37" t="s">
        <v>26</v>
      </c>
      <c r="M12" s="37" t="s">
        <v>27</v>
      </c>
      <c r="N12" s="37" t="s">
        <v>28</v>
      </c>
      <c r="O12" s="489"/>
      <c r="P12" s="489"/>
      <c r="Q12" s="27" t="s">
        <v>29</v>
      </c>
      <c r="R12" s="291" t="s">
        <v>30</v>
      </c>
      <c r="S12" s="27" t="s">
        <v>31</v>
      </c>
      <c r="T12" s="49" t="s">
        <v>32</v>
      </c>
      <c r="U12" s="49" t="s">
        <v>32</v>
      </c>
      <c r="V12" s="49" t="s">
        <v>32</v>
      </c>
      <c r="W12" s="49" t="s">
        <v>32</v>
      </c>
      <c r="X12" s="49" t="s">
        <v>32</v>
      </c>
    </row>
    <row r="13" spans="1:24" ht="106.35" customHeight="1">
      <c r="A13" s="19"/>
      <c r="B13" s="334" t="s">
        <v>33</v>
      </c>
      <c r="C13" s="334" t="s">
        <v>34</v>
      </c>
      <c r="D13" s="334" t="s">
        <v>35</v>
      </c>
      <c r="E13" s="334" t="s">
        <v>36</v>
      </c>
      <c r="F13" s="334" t="s">
        <v>37</v>
      </c>
      <c r="G13" s="334" t="s">
        <v>38</v>
      </c>
      <c r="H13" s="334" t="s">
        <v>39</v>
      </c>
      <c r="I13" s="334" t="s">
        <v>40</v>
      </c>
      <c r="J13" s="334" t="s">
        <v>41</v>
      </c>
      <c r="K13" s="334" t="s">
        <v>42</v>
      </c>
      <c r="L13" s="54" t="s">
        <v>43</v>
      </c>
      <c r="M13" s="53" t="s">
        <v>44</v>
      </c>
      <c r="N13" s="53" t="s">
        <v>44</v>
      </c>
      <c r="O13" s="52" t="s">
        <v>45</v>
      </c>
      <c r="P13" s="53" t="s">
        <v>46</v>
      </c>
      <c r="Q13" s="52" t="s">
        <v>47</v>
      </c>
      <c r="R13" s="52" t="s">
        <v>48</v>
      </c>
      <c r="S13" s="338">
        <v>113500000</v>
      </c>
      <c r="T13" s="339">
        <v>0.3</v>
      </c>
      <c r="U13" s="339">
        <v>0.5</v>
      </c>
      <c r="V13" s="339">
        <v>0.2</v>
      </c>
      <c r="W13" s="339"/>
      <c r="X13" s="339">
        <f t="shared" ref="X13:X20" si="0">+SUM(T13:W13)</f>
        <v>1</v>
      </c>
    </row>
    <row r="14" spans="1:24" ht="90.6" customHeight="1">
      <c r="A14" s="19"/>
      <c r="B14" s="334" t="s">
        <v>49</v>
      </c>
      <c r="C14" s="334" t="s">
        <v>50</v>
      </c>
      <c r="D14" s="334" t="s">
        <v>51</v>
      </c>
      <c r="E14" s="334" t="s">
        <v>36</v>
      </c>
      <c r="F14" s="334" t="s">
        <v>52</v>
      </c>
      <c r="G14" s="334" t="s">
        <v>53</v>
      </c>
      <c r="H14" s="334" t="s">
        <v>54</v>
      </c>
      <c r="I14" s="334" t="s">
        <v>55</v>
      </c>
      <c r="J14" s="334" t="s">
        <v>56</v>
      </c>
      <c r="K14" s="334" t="s">
        <v>57</v>
      </c>
      <c r="L14" s="54" t="s">
        <v>43</v>
      </c>
      <c r="M14" s="53" t="s">
        <v>44</v>
      </c>
      <c r="N14" s="53" t="s">
        <v>44</v>
      </c>
      <c r="O14" s="52" t="s">
        <v>45</v>
      </c>
      <c r="P14" s="53" t="s">
        <v>46</v>
      </c>
      <c r="Q14" s="52" t="s">
        <v>47</v>
      </c>
      <c r="R14" s="52" t="s">
        <v>58</v>
      </c>
      <c r="S14" s="340" t="s">
        <v>52</v>
      </c>
      <c r="T14" s="341">
        <v>1</v>
      </c>
      <c r="U14" s="341">
        <v>1</v>
      </c>
      <c r="V14" s="341">
        <v>1</v>
      </c>
      <c r="W14" s="341">
        <v>1</v>
      </c>
      <c r="X14" s="342">
        <f t="shared" si="0"/>
        <v>4</v>
      </c>
    </row>
    <row r="15" spans="1:24" ht="81.599999999999994" customHeight="1">
      <c r="A15" s="19"/>
      <c r="B15" s="334" t="s">
        <v>49</v>
      </c>
      <c r="C15" s="334" t="s">
        <v>50</v>
      </c>
      <c r="D15" s="334" t="s">
        <v>59</v>
      </c>
      <c r="E15" s="334" t="s">
        <v>36</v>
      </c>
      <c r="F15" s="334" t="s">
        <v>52</v>
      </c>
      <c r="G15" s="334" t="s">
        <v>60</v>
      </c>
      <c r="H15" s="334" t="s">
        <v>61</v>
      </c>
      <c r="I15" s="334" t="s">
        <v>62</v>
      </c>
      <c r="J15" s="334" t="s">
        <v>63</v>
      </c>
      <c r="K15" s="334" t="s">
        <v>64</v>
      </c>
      <c r="L15" s="54" t="s">
        <v>43</v>
      </c>
      <c r="M15" s="53" t="s">
        <v>44</v>
      </c>
      <c r="N15" s="53" t="s">
        <v>44</v>
      </c>
      <c r="O15" s="52" t="s">
        <v>45</v>
      </c>
      <c r="P15" s="53" t="s">
        <v>46</v>
      </c>
      <c r="Q15" s="52" t="s">
        <v>65</v>
      </c>
      <c r="R15" s="52" t="s">
        <v>58</v>
      </c>
      <c r="S15" s="340" t="s">
        <v>52</v>
      </c>
      <c r="T15" s="335">
        <v>0.27</v>
      </c>
      <c r="U15" s="335">
        <v>0.25</v>
      </c>
      <c r="V15" s="335">
        <v>0.22</v>
      </c>
      <c r="W15" s="335">
        <v>0.26</v>
      </c>
      <c r="X15" s="342">
        <f t="shared" si="0"/>
        <v>1</v>
      </c>
    </row>
    <row r="16" spans="1:24" ht="81.75" customHeight="1">
      <c r="A16" s="19"/>
      <c r="B16" s="334" t="s">
        <v>66</v>
      </c>
      <c r="C16" s="334" t="s">
        <v>67</v>
      </c>
      <c r="D16" s="334" t="s">
        <v>68</v>
      </c>
      <c r="E16" s="334" t="s">
        <v>36</v>
      </c>
      <c r="F16" s="334" t="s">
        <v>52</v>
      </c>
      <c r="G16" s="334" t="s">
        <v>69</v>
      </c>
      <c r="H16" s="334" t="s">
        <v>70</v>
      </c>
      <c r="I16" s="334" t="s">
        <v>71</v>
      </c>
      <c r="J16" s="334" t="s">
        <v>72</v>
      </c>
      <c r="K16" s="334" t="s">
        <v>73</v>
      </c>
      <c r="L16" s="54" t="s">
        <v>74</v>
      </c>
      <c r="M16" s="53" t="s">
        <v>44</v>
      </c>
      <c r="N16" s="53" t="s">
        <v>44</v>
      </c>
      <c r="O16" s="52" t="s">
        <v>45</v>
      </c>
      <c r="P16" s="53" t="s">
        <v>46</v>
      </c>
      <c r="Q16" s="52" t="s">
        <v>65</v>
      </c>
      <c r="R16" s="52" t="s">
        <v>75</v>
      </c>
      <c r="S16" s="340">
        <v>87704000</v>
      </c>
      <c r="T16" s="341">
        <v>0</v>
      </c>
      <c r="U16" s="341">
        <v>1</v>
      </c>
      <c r="V16" s="341">
        <v>1</v>
      </c>
      <c r="W16" s="341">
        <v>1</v>
      </c>
      <c r="X16" s="342">
        <f t="shared" si="0"/>
        <v>3</v>
      </c>
    </row>
    <row r="17" spans="1:24" ht="69" customHeight="1">
      <c r="A17" s="19"/>
      <c r="B17" s="334" t="s">
        <v>49</v>
      </c>
      <c r="C17" s="334" t="s">
        <v>76</v>
      </c>
      <c r="D17" s="334" t="s">
        <v>77</v>
      </c>
      <c r="E17" s="399" t="s">
        <v>78</v>
      </c>
      <c r="F17" s="334" t="s">
        <v>52</v>
      </c>
      <c r="G17" s="334" t="s">
        <v>79</v>
      </c>
      <c r="H17" s="334" t="s">
        <v>80</v>
      </c>
      <c r="I17" s="334" t="s">
        <v>81</v>
      </c>
      <c r="J17" s="334" t="s">
        <v>82</v>
      </c>
      <c r="K17" s="334" t="s">
        <v>83</v>
      </c>
      <c r="L17" s="54" t="s">
        <v>84</v>
      </c>
      <c r="M17" s="53" t="s">
        <v>44</v>
      </c>
      <c r="N17" s="53" t="s">
        <v>44</v>
      </c>
      <c r="O17" s="52" t="s">
        <v>45</v>
      </c>
      <c r="P17" s="53" t="s">
        <v>46</v>
      </c>
      <c r="Q17" s="52" t="s">
        <v>47</v>
      </c>
      <c r="R17" s="52" t="s">
        <v>58</v>
      </c>
      <c r="S17" s="340" t="s">
        <v>52</v>
      </c>
      <c r="T17" s="341">
        <v>0</v>
      </c>
      <c r="U17" s="341">
        <v>1</v>
      </c>
      <c r="V17" s="341">
        <v>1</v>
      </c>
      <c r="W17" s="341">
        <v>1</v>
      </c>
      <c r="X17" s="342">
        <f t="shared" si="0"/>
        <v>3</v>
      </c>
    </row>
    <row r="18" spans="1:24" ht="58.5" customHeight="1">
      <c r="A18" s="19"/>
      <c r="B18" s="334" t="s">
        <v>66</v>
      </c>
      <c r="C18" s="334" t="s">
        <v>34</v>
      </c>
      <c r="D18" s="334" t="s">
        <v>85</v>
      </c>
      <c r="E18" s="400" t="s">
        <v>86</v>
      </c>
      <c r="F18" s="334" t="s">
        <v>34</v>
      </c>
      <c r="G18" s="334" t="s">
        <v>87</v>
      </c>
      <c r="H18" s="334" t="s">
        <v>88</v>
      </c>
      <c r="I18" s="334" t="s">
        <v>89</v>
      </c>
      <c r="J18" s="334" t="s">
        <v>88</v>
      </c>
      <c r="K18" s="334" t="s">
        <v>90</v>
      </c>
      <c r="L18" s="54" t="s">
        <v>43</v>
      </c>
      <c r="M18" s="53" t="s">
        <v>44</v>
      </c>
      <c r="N18" s="53" t="s">
        <v>44</v>
      </c>
      <c r="O18" s="52" t="s">
        <v>45</v>
      </c>
      <c r="P18" s="53" t="s">
        <v>46</v>
      </c>
      <c r="Q18" s="52" t="s">
        <v>47</v>
      </c>
      <c r="R18" s="52" t="s">
        <v>58</v>
      </c>
      <c r="S18" s="340" t="s">
        <v>52</v>
      </c>
      <c r="T18" s="341">
        <v>0</v>
      </c>
      <c r="U18" s="341">
        <v>1</v>
      </c>
      <c r="V18" s="341">
        <v>0</v>
      </c>
      <c r="W18" s="341">
        <v>0</v>
      </c>
      <c r="X18" s="342">
        <f t="shared" si="0"/>
        <v>1</v>
      </c>
    </row>
    <row r="19" spans="1:24" ht="58.5" customHeight="1">
      <c r="A19" s="19"/>
      <c r="B19" s="334" t="s">
        <v>91</v>
      </c>
      <c r="C19" s="334" t="s">
        <v>34</v>
      </c>
      <c r="D19" s="334" t="s">
        <v>92</v>
      </c>
      <c r="E19" s="400" t="s">
        <v>52</v>
      </c>
      <c r="F19" s="334" t="s">
        <v>52</v>
      </c>
      <c r="G19" s="334" t="s">
        <v>93</v>
      </c>
      <c r="H19" s="334" t="s">
        <v>94</v>
      </c>
      <c r="I19" s="334" t="s">
        <v>95</v>
      </c>
      <c r="J19" s="334" t="s">
        <v>96</v>
      </c>
      <c r="K19" s="334" t="s">
        <v>97</v>
      </c>
      <c r="L19" s="54" t="s">
        <v>98</v>
      </c>
      <c r="M19" s="53" t="s">
        <v>44</v>
      </c>
      <c r="N19" s="53" t="s">
        <v>44</v>
      </c>
      <c r="O19" s="52" t="s">
        <v>45</v>
      </c>
      <c r="P19" s="53" t="s">
        <v>46</v>
      </c>
      <c r="Q19" s="52" t="s">
        <v>47</v>
      </c>
      <c r="R19" s="52" t="s">
        <v>58</v>
      </c>
      <c r="S19" s="340" t="s">
        <v>52</v>
      </c>
      <c r="T19" s="341">
        <v>25</v>
      </c>
      <c r="U19" s="341">
        <v>25</v>
      </c>
      <c r="V19" s="341">
        <v>50</v>
      </c>
      <c r="W19" s="341"/>
      <c r="X19" s="342">
        <f t="shared" si="0"/>
        <v>100</v>
      </c>
    </row>
    <row r="20" spans="1:24" ht="72.75" customHeight="1">
      <c r="A20" s="296"/>
      <c r="B20" s="61" t="s">
        <v>49</v>
      </c>
      <c r="C20" s="297" t="s">
        <v>34</v>
      </c>
      <c r="D20" s="297" t="s">
        <v>59</v>
      </c>
      <c r="E20" s="297" t="s">
        <v>52</v>
      </c>
      <c r="F20" s="297" t="s">
        <v>37</v>
      </c>
      <c r="G20" s="297" t="s">
        <v>99</v>
      </c>
      <c r="H20" s="298" t="s">
        <v>100</v>
      </c>
      <c r="I20" s="299" t="s">
        <v>101</v>
      </c>
      <c r="J20" s="297" t="s">
        <v>102</v>
      </c>
      <c r="K20" s="297" t="s">
        <v>103</v>
      </c>
      <c r="L20" s="300" t="s">
        <v>43</v>
      </c>
      <c r="M20" s="59" t="s">
        <v>44</v>
      </c>
      <c r="N20" s="59" t="s">
        <v>44</v>
      </c>
      <c r="O20" s="300" t="s">
        <v>45</v>
      </c>
      <c r="P20" s="301" t="s">
        <v>46</v>
      </c>
      <c r="Q20" s="300" t="s">
        <v>47</v>
      </c>
      <c r="R20" s="58" t="s">
        <v>58</v>
      </c>
      <c r="S20" s="300" t="s">
        <v>52</v>
      </c>
      <c r="T20" s="302">
        <v>1</v>
      </c>
      <c r="U20" s="302">
        <v>3</v>
      </c>
      <c r="V20" s="302">
        <v>2</v>
      </c>
      <c r="W20" s="302">
        <v>3</v>
      </c>
      <c r="X20" s="302">
        <f t="shared" si="0"/>
        <v>9</v>
      </c>
    </row>
    <row r="21" spans="1:24" ht="75.75" customHeight="1">
      <c r="A21" s="19"/>
      <c r="B21" s="334" t="s">
        <v>33</v>
      </c>
      <c r="C21" s="333" t="s">
        <v>104</v>
      </c>
      <c r="D21" s="333" t="s">
        <v>52</v>
      </c>
      <c r="E21" s="333" t="s">
        <v>52</v>
      </c>
      <c r="F21" s="333" t="s">
        <v>52</v>
      </c>
      <c r="G21" s="333" t="s">
        <v>105</v>
      </c>
      <c r="H21" s="333" t="s">
        <v>106</v>
      </c>
      <c r="I21" s="398" t="s">
        <v>107</v>
      </c>
      <c r="J21" s="333" t="s">
        <v>106</v>
      </c>
      <c r="K21" s="333" t="s">
        <v>108</v>
      </c>
      <c r="L21" s="330" t="s">
        <v>109</v>
      </c>
      <c r="M21" s="185" t="s">
        <v>110</v>
      </c>
      <c r="N21" s="185" t="s">
        <v>111</v>
      </c>
      <c r="O21" s="190" t="s">
        <v>112</v>
      </c>
      <c r="P21" s="331" t="s">
        <v>113</v>
      </c>
      <c r="Q21" s="52" t="s">
        <v>47</v>
      </c>
      <c r="R21" s="52" t="s">
        <v>58</v>
      </c>
      <c r="S21" s="340" t="s">
        <v>52</v>
      </c>
      <c r="T21" s="190">
        <v>0</v>
      </c>
      <c r="U21" s="190">
        <v>5</v>
      </c>
      <c r="V21" s="190">
        <v>0</v>
      </c>
      <c r="W21" s="190">
        <v>5</v>
      </c>
      <c r="X21" s="190">
        <v>10</v>
      </c>
    </row>
    <row r="22" spans="1:24" ht="78.75" customHeight="1">
      <c r="A22" s="19"/>
      <c r="B22" s="333" t="s">
        <v>114</v>
      </c>
      <c r="C22" s="333" t="s">
        <v>115</v>
      </c>
      <c r="D22" s="333" t="s">
        <v>52</v>
      </c>
      <c r="E22" s="333" t="s">
        <v>52</v>
      </c>
      <c r="F22" s="333" t="s">
        <v>52</v>
      </c>
      <c r="G22" s="333" t="s">
        <v>116</v>
      </c>
      <c r="H22" s="334" t="s">
        <v>117</v>
      </c>
      <c r="I22" s="333" t="s">
        <v>118</v>
      </c>
      <c r="J22" s="333" t="s">
        <v>119</v>
      </c>
      <c r="K22" s="333" t="s">
        <v>120</v>
      </c>
      <c r="L22" s="330" t="s">
        <v>43</v>
      </c>
      <c r="M22" s="185" t="s">
        <v>110</v>
      </c>
      <c r="N22" s="185" t="s">
        <v>111</v>
      </c>
      <c r="O22" s="190" t="s">
        <v>112</v>
      </c>
      <c r="P22" s="185" t="s">
        <v>113</v>
      </c>
      <c r="Q22" s="190" t="s">
        <v>47</v>
      </c>
      <c r="R22" s="190" t="s">
        <v>58</v>
      </c>
      <c r="S22" s="332" t="s">
        <v>52</v>
      </c>
      <c r="T22" s="343">
        <v>133809.49028078801</v>
      </c>
      <c r="U22" s="343">
        <v>267618.98056157498</v>
      </c>
      <c r="V22" s="343">
        <v>401428.47084236197</v>
      </c>
      <c r="W22" s="343">
        <v>535237.96112314996</v>
      </c>
      <c r="X22" s="343">
        <f>SUM(T22:W22)</f>
        <v>1338094.9028078751</v>
      </c>
    </row>
    <row r="23" spans="1:24" ht="78.75" customHeight="1">
      <c r="A23" s="19"/>
      <c r="B23" s="333" t="s">
        <v>114</v>
      </c>
      <c r="C23" s="333" t="s">
        <v>115</v>
      </c>
      <c r="D23" s="333" t="s">
        <v>52</v>
      </c>
      <c r="E23" s="333" t="s">
        <v>52</v>
      </c>
      <c r="F23" s="333" t="s">
        <v>52</v>
      </c>
      <c r="G23" s="333" t="s">
        <v>121</v>
      </c>
      <c r="H23" s="334" t="s">
        <v>122</v>
      </c>
      <c r="I23" s="401" t="s">
        <v>123</v>
      </c>
      <c r="J23" s="333" t="s">
        <v>124</v>
      </c>
      <c r="K23" s="333" t="s">
        <v>125</v>
      </c>
      <c r="L23" s="330" t="s">
        <v>43</v>
      </c>
      <c r="M23" s="185" t="s">
        <v>126</v>
      </c>
      <c r="N23" s="185" t="s">
        <v>127</v>
      </c>
      <c r="O23" s="190" t="s">
        <v>112</v>
      </c>
      <c r="P23" s="185" t="s">
        <v>113</v>
      </c>
      <c r="Q23" s="190" t="s">
        <v>47</v>
      </c>
      <c r="R23" s="190" t="s">
        <v>58</v>
      </c>
      <c r="S23" s="332" t="s">
        <v>52</v>
      </c>
      <c r="T23" s="343">
        <v>2500</v>
      </c>
      <c r="U23" s="343">
        <v>3500</v>
      </c>
      <c r="V23" s="343">
        <v>3250</v>
      </c>
      <c r="W23" s="343">
        <v>3250</v>
      </c>
      <c r="X23" s="343">
        <f>SUM(T23:W23)</f>
        <v>12500</v>
      </c>
    </row>
    <row r="24" spans="1:24" ht="126" customHeight="1">
      <c r="A24" s="19"/>
      <c r="B24" s="334" t="s">
        <v>66</v>
      </c>
      <c r="C24" s="333" t="s">
        <v>115</v>
      </c>
      <c r="D24" s="333" t="s">
        <v>128</v>
      </c>
      <c r="E24" s="333" t="s">
        <v>52</v>
      </c>
      <c r="F24" s="333" t="s">
        <v>129</v>
      </c>
      <c r="G24" s="333" t="s">
        <v>130</v>
      </c>
      <c r="H24" s="334" t="s">
        <v>131</v>
      </c>
      <c r="I24" s="333" t="s">
        <v>132</v>
      </c>
      <c r="J24" s="333" t="s">
        <v>133</v>
      </c>
      <c r="K24" s="333" t="s">
        <v>134</v>
      </c>
      <c r="L24" s="330" t="s">
        <v>109</v>
      </c>
      <c r="M24" s="185" t="s">
        <v>135</v>
      </c>
      <c r="N24" s="185" t="s">
        <v>136</v>
      </c>
      <c r="O24" s="190" t="s">
        <v>112</v>
      </c>
      <c r="P24" s="185" t="s">
        <v>113</v>
      </c>
      <c r="Q24" s="190" t="s">
        <v>47</v>
      </c>
      <c r="R24" s="190" t="s">
        <v>58</v>
      </c>
      <c r="S24" s="332" t="s">
        <v>52</v>
      </c>
      <c r="T24" s="342">
        <v>0</v>
      </c>
      <c r="U24" s="342">
        <v>1</v>
      </c>
      <c r="V24" s="342">
        <v>0</v>
      </c>
      <c r="W24" s="342">
        <v>1</v>
      </c>
      <c r="X24" s="344">
        <f>+W24+U24</f>
        <v>2</v>
      </c>
    </row>
    <row r="25" spans="1:24" ht="126" customHeight="1">
      <c r="A25" s="19"/>
      <c r="B25" s="334" t="s">
        <v>137</v>
      </c>
      <c r="C25" s="333" t="s">
        <v>138</v>
      </c>
      <c r="D25" s="333" t="s">
        <v>52</v>
      </c>
      <c r="E25" s="333" t="s">
        <v>52</v>
      </c>
      <c r="F25" s="333" t="s">
        <v>52</v>
      </c>
      <c r="G25" s="333" t="s">
        <v>139</v>
      </c>
      <c r="H25" s="334" t="s">
        <v>140</v>
      </c>
      <c r="I25" s="333" t="s">
        <v>141</v>
      </c>
      <c r="J25" s="333" t="s">
        <v>140</v>
      </c>
      <c r="K25" s="333" t="s">
        <v>140</v>
      </c>
      <c r="L25" s="330" t="s">
        <v>142</v>
      </c>
      <c r="M25" s="185" t="s">
        <v>143</v>
      </c>
      <c r="N25" s="185" t="s">
        <v>144</v>
      </c>
      <c r="O25" s="190" t="s">
        <v>112</v>
      </c>
      <c r="P25" s="185" t="s">
        <v>113</v>
      </c>
      <c r="Q25" s="190" t="s">
        <v>47</v>
      </c>
      <c r="R25" s="190" t="s">
        <v>58</v>
      </c>
      <c r="S25" s="332" t="s">
        <v>52</v>
      </c>
      <c r="T25" s="342">
        <v>0</v>
      </c>
      <c r="U25" s="342">
        <v>0</v>
      </c>
      <c r="V25" s="342">
        <v>0</v>
      </c>
      <c r="W25" s="342">
        <v>1</v>
      </c>
      <c r="X25" s="344">
        <v>1</v>
      </c>
    </row>
    <row r="26" spans="1:24" ht="78.75" customHeight="1">
      <c r="A26" s="19"/>
      <c r="B26" s="333" t="s">
        <v>137</v>
      </c>
      <c r="C26" s="402" t="s">
        <v>138</v>
      </c>
      <c r="D26" s="333" t="s">
        <v>52</v>
      </c>
      <c r="E26" s="333" t="s">
        <v>52</v>
      </c>
      <c r="F26" s="333" t="s">
        <v>52</v>
      </c>
      <c r="G26" s="333" t="s">
        <v>145</v>
      </c>
      <c r="H26" s="334" t="s">
        <v>146</v>
      </c>
      <c r="I26" s="333" t="s">
        <v>147</v>
      </c>
      <c r="J26" s="333" t="s">
        <v>148</v>
      </c>
      <c r="K26" s="333" t="s">
        <v>149</v>
      </c>
      <c r="L26" s="330" t="s">
        <v>109</v>
      </c>
      <c r="M26" s="185" t="s">
        <v>150</v>
      </c>
      <c r="N26" s="185" t="s">
        <v>151</v>
      </c>
      <c r="O26" s="190" t="s">
        <v>112</v>
      </c>
      <c r="P26" s="333" t="s">
        <v>113</v>
      </c>
      <c r="Q26" s="190" t="s">
        <v>47</v>
      </c>
      <c r="R26" s="190" t="s">
        <v>58</v>
      </c>
      <c r="S26" s="332" t="s">
        <v>52</v>
      </c>
      <c r="T26" s="327">
        <v>0</v>
      </c>
      <c r="U26" s="327">
        <v>0.4</v>
      </c>
      <c r="V26" s="327">
        <v>0</v>
      </c>
      <c r="W26" s="327">
        <v>0.6</v>
      </c>
      <c r="X26" s="327">
        <v>1</v>
      </c>
    </row>
    <row r="27" spans="1:24" ht="78.75" customHeight="1">
      <c r="A27" s="19"/>
      <c r="B27" s="333" t="s">
        <v>49</v>
      </c>
      <c r="C27" s="333" t="s">
        <v>34</v>
      </c>
      <c r="D27" s="333" t="s">
        <v>59</v>
      </c>
      <c r="E27" s="333" t="s">
        <v>52</v>
      </c>
      <c r="F27" s="333" t="s">
        <v>52</v>
      </c>
      <c r="G27" s="333" t="s">
        <v>152</v>
      </c>
      <c r="H27" s="333" t="s">
        <v>153</v>
      </c>
      <c r="I27" s="333" t="s">
        <v>154</v>
      </c>
      <c r="J27" s="333" t="s">
        <v>155</v>
      </c>
      <c r="K27" s="333" t="s">
        <v>156</v>
      </c>
      <c r="L27" s="190" t="s">
        <v>43</v>
      </c>
      <c r="M27" s="53" t="s">
        <v>157</v>
      </c>
      <c r="N27" s="53" t="s">
        <v>157</v>
      </c>
      <c r="O27" s="190" t="s">
        <v>158</v>
      </c>
      <c r="P27" s="331" t="s">
        <v>159</v>
      </c>
      <c r="Q27" s="190" t="s">
        <v>47</v>
      </c>
      <c r="R27" s="190" t="s">
        <v>58</v>
      </c>
      <c r="S27" s="190" t="s">
        <v>52</v>
      </c>
      <c r="T27" s="345">
        <v>0.25</v>
      </c>
      <c r="U27" s="345">
        <v>0.25</v>
      </c>
      <c r="V27" s="345">
        <v>0.25</v>
      </c>
      <c r="W27" s="345">
        <v>0.25</v>
      </c>
      <c r="X27" s="346">
        <f>+SUM(T27:W27)</f>
        <v>1</v>
      </c>
    </row>
    <row r="28" spans="1:24" ht="66" customHeight="1">
      <c r="A28" s="19"/>
      <c r="B28" s="334" t="s">
        <v>160</v>
      </c>
      <c r="C28" s="334" t="s">
        <v>161</v>
      </c>
      <c r="D28" s="334" t="s">
        <v>162</v>
      </c>
      <c r="E28" s="334" t="s">
        <v>163</v>
      </c>
      <c r="F28" s="334" t="s">
        <v>52</v>
      </c>
      <c r="G28" s="333" t="s">
        <v>164</v>
      </c>
      <c r="H28" s="334" t="s">
        <v>165</v>
      </c>
      <c r="I28" s="334" t="s">
        <v>166</v>
      </c>
      <c r="J28" s="334" t="s">
        <v>165</v>
      </c>
      <c r="K28" s="334" t="s">
        <v>167</v>
      </c>
      <c r="L28" s="52" t="s">
        <v>142</v>
      </c>
      <c r="M28" s="53" t="s">
        <v>157</v>
      </c>
      <c r="N28" s="53" t="s">
        <v>157</v>
      </c>
      <c r="O28" s="52" t="s">
        <v>168</v>
      </c>
      <c r="P28" s="53" t="s">
        <v>159</v>
      </c>
      <c r="Q28" s="52" t="s">
        <v>47</v>
      </c>
      <c r="R28" s="52" t="s">
        <v>58</v>
      </c>
      <c r="S28" s="340" t="s">
        <v>34</v>
      </c>
      <c r="T28" s="347">
        <v>0</v>
      </c>
      <c r="U28" s="347">
        <v>1</v>
      </c>
      <c r="V28" s="347">
        <v>0</v>
      </c>
      <c r="W28" s="347">
        <v>0</v>
      </c>
      <c r="X28" s="347">
        <f>SUM(T28:W28)</f>
        <v>1</v>
      </c>
    </row>
    <row r="29" spans="1:24" ht="63.75" customHeight="1">
      <c r="A29" s="19"/>
      <c r="B29" s="334" t="s">
        <v>160</v>
      </c>
      <c r="C29" s="334" t="s">
        <v>161</v>
      </c>
      <c r="D29" s="334" t="s">
        <v>162</v>
      </c>
      <c r="E29" s="334" t="s">
        <v>163</v>
      </c>
      <c r="F29" s="334" t="s">
        <v>52</v>
      </c>
      <c r="G29" s="333" t="s">
        <v>169</v>
      </c>
      <c r="H29" s="333" t="s">
        <v>170</v>
      </c>
      <c r="I29" s="333" t="s">
        <v>171</v>
      </c>
      <c r="J29" s="334" t="s">
        <v>172</v>
      </c>
      <c r="K29" s="334" t="s">
        <v>173</v>
      </c>
      <c r="L29" s="52" t="s">
        <v>142</v>
      </c>
      <c r="M29" s="53" t="s">
        <v>157</v>
      </c>
      <c r="N29" s="53" t="s">
        <v>157</v>
      </c>
      <c r="O29" s="52" t="s">
        <v>168</v>
      </c>
      <c r="P29" s="53" t="s">
        <v>159</v>
      </c>
      <c r="Q29" s="52" t="s">
        <v>65</v>
      </c>
      <c r="R29" s="52" t="s">
        <v>75</v>
      </c>
      <c r="S29" s="340">
        <v>3000000</v>
      </c>
      <c r="T29" s="347">
        <v>0</v>
      </c>
      <c r="U29" s="347">
        <v>0</v>
      </c>
      <c r="V29" s="347">
        <v>0</v>
      </c>
      <c r="W29" s="347">
        <v>2</v>
      </c>
      <c r="X29" s="347">
        <f t="shared" ref="X29:X33" si="1">SUM(T29:W29)</f>
        <v>2</v>
      </c>
    </row>
    <row r="30" spans="1:24" ht="74.25" customHeight="1">
      <c r="A30" s="19"/>
      <c r="B30" s="334" t="s">
        <v>160</v>
      </c>
      <c r="C30" s="334" t="s">
        <v>161</v>
      </c>
      <c r="D30" s="334" t="s">
        <v>162</v>
      </c>
      <c r="E30" s="334" t="s">
        <v>163</v>
      </c>
      <c r="F30" s="334" t="s">
        <v>52</v>
      </c>
      <c r="G30" s="333" t="s">
        <v>174</v>
      </c>
      <c r="H30" s="333" t="s">
        <v>175</v>
      </c>
      <c r="I30" s="334" t="s">
        <v>176</v>
      </c>
      <c r="J30" s="333" t="s">
        <v>175</v>
      </c>
      <c r="K30" s="334" t="s">
        <v>177</v>
      </c>
      <c r="L30" s="52" t="s">
        <v>43</v>
      </c>
      <c r="M30" s="53" t="s">
        <v>157</v>
      </c>
      <c r="N30" s="53" t="s">
        <v>157</v>
      </c>
      <c r="O30" s="52" t="s">
        <v>168</v>
      </c>
      <c r="P30" s="53" t="s">
        <v>159</v>
      </c>
      <c r="Q30" s="52" t="s">
        <v>47</v>
      </c>
      <c r="R30" s="52" t="s">
        <v>58</v>
      </c>
      <c r="S30" s="340" t="s">
        <v>34</v>
      </c>
      <c r="T30" s="347">
        <v>0</v>
      </c>
      <c r="U30" s="347">
        <v>10</v>
      </c>
      <c r="V30" s="347">
        <v>10</v>
      </c>
      <c r="W30" s="347">
        <v>10</v>
      </c>
      <c r="X30" s="347">
        <f t="shared" si="1"/>
        <v>30</v>
      </c>
    </row>
    <row r="31" spans="1:24" ht="66" customHeight="1">
      <c r="A31" s="19"/>
      <c r="B31" s="334" t="s">
        <v>160</v>
      </c>
      <c r="C31" s="334" t="s">
        <v>161</v>
      </c>
      <c r="D31" s="334" t="s">
        <v>162</v>
      </c>
      <c r="E31" s="334" t="s">
        <v>178</v>
      </c>
      <c r="F31" s="334" t="s">
        <v>52</v>
      </c>
      <c r="G31" s="333" t="s">
        <v>179</v>
      </c>
      <c r="H31" s="333" t="s">
        <v>180</v>
      </c>
      <c r="I31" s="333" t="s">
        <v>181</v>
      </c>
      <c r="J31" s="334" t="s">
        <v>180</v>
      </c>
      <c r="K31" s="333" t="s">
        <v>182</v>
      </c>
      <c r="L31" s="52" t="s">
        <v>43</v>
      </c>
      <c r="M31" s="53" t="s">
        <v>157</v>
      </c>
      <c r="N31" s="53" t="s">
        <v>157</v>
      </c>
      <c r="O31" s="52" t="s">
        <v>168</v>
      </c>
      <c r="P31" s="53" t="s">
        <v>159</v>
      </c>
      <c r="Q31" s="52" t="s">
        <v>47</v>
      </c>
      <c r="R31" s="52" t="s">
        <v>58</v>
      </c>
      <c r="S31" s="340" t="s">
        <v>34</v>
      </c>
      <c r="T31" s="348">
        <v>0</v>
      </c>
      <c r="U31" s="347">
        <v>1</v>
      </c>
      <c r="V31" s="347">
        <v>1</v>
      </c>
      <c r="W31" s="347">
        <v>1</v>
      </c>
      <c r="X31" s="347">
        <f t="shared" si="1"/>
        <v>3</v>
      </c>
    </row>
    <row r="32" spans="1:24" ht="63.75" customHeight="1">
      <c r="A32" s="19"/>
      <c r="B32" s="334" t="s">
        <v>33</v>
      </c>
      <c r="C32" s="333" t="s">
        <v>183</v>
      </c>
      <c r="D32" s="333" t="s">
        <v>184</v>
      </c>
      <c r="E32" s="333" t="s">
        <v>34</v>
      </c>
      <c r="F32" s="334" t="s">
        <v>52</v>
      </c>
      <c r="G32" s="333" t="s">
        <v>185</v>
      </c>
      <c r="H32" s="333" t="s">
        <v>186</v>
      </c>
      <c r="I32" s="333" t="s">
        <v>187</v>
      </c>
      <c r="J32" s="333" t="s">
        <v>188</v>
      </c>
      <c r="K32" s="333" t="s">
        <v>189</v>
      </c>
      <c r="L32" s="190" t="s">
        <v>109</v>
      </c>
      <c r="M32" s="53" t="s">
        <v>157</v>
      </c>
      <c r="N32" s="53" t="s">
        <v>157</v>
      </c>
      <c r="O32" s="190" t="s">
        <v>190</v>
      </c>
      <c r="P32" s="333" t="s">
        <v>159</v>
      </c>
      <c r="Q32" s="52" t="s">
        <v>47</v>
      </c>
      <c r="R32" s="52" t="s">
        <v>58</v>
      </c>
      <c r="S32" s="340" t="s">
        <v>34</v>
      </c>
      <c r="T32" s="327">
        <v>0</v>
      </c>
      <c r="U32" s="327">
        <v>0.5</v>
      </c>
      <c r="V32" s="327">
        <v>0</v>
      </c>
      <c r="W32" s="327">
        <v>0.5</v>
      </c>
      <c r="X32" s="339">
        <f t="shared" si="1"/>
        <v>1</v>
      </c>
    </row>
    <row r="33" spans="1:24" ht="63.75" customHeight="1">
      <c r="A33" s="19"/>
      <c r="B33" s="333" t="s">
        <v>49</v>
      </c>
      <c r="C33" s="333" t="s">
        <v>183</v>
      </c>
      <c r="D33" s="333" t="s">
        <v>184</v>
      </c>
      <c r="E33" s="333" t="s">
        <v>34</v>
      </c>
      <c r="F33" s="334" t="s">
        <v>52</v>
      </c>
      <c r="G33" s="333" t="s">
        <v>191</v>
      </c>
      <c r="H33" s="333" t="s">
        <v>192</v>
      </c>
      <c r="I33" s="333" t="s">
        <v>193</v>
      </c>
      <c r="J33" s="334" t="s">
        <v>192</v>
      </c>
      <c r="K33" s="333" t="s">
        <v>194</v>
      </c>
      <c r="L33" s="190" t="s">
        <v>109</v>
      </c>
      <c r="M33" s="53" t="s">
        <v>157</v>
      </c>
      <c r="N33" s="53" t="s">
        <v>157</v>
      </c>
      <c r="O33" s="190" t="s">
        <v>190</v>
      </c>
      <c r="P33" s="333" t="s">
        <v>159</v>
      </c>
      <c r="Q33" s="52" t="s">
        <v>47</v>
      </c>
      <c r="R33" s="52" t="s">
        <v>58</v>
      </c>
      <c r="S33" s="340" t="s">
        <v>34</v>
      </c>
      <c r="T33" s="348">
        <v>0</v>
      </c>
      <c r="U33" s="348">
        <v>1</v>
      </c>
      <c r="V33" s="348">
        <v>0</v>
      </c>
      <c r="W33" s="348">
        <v>1</v>
      </c>
      <c r="X33" s="347">
        <f t="shared" si="1"/>
        <v>2</v>
      </c>
    </row>
    <row r="34" spans="1:24" ht="78" customHeight="1">
      <c r="A34" s="19"/>
      <c r="B34" s="297" t="s">
        <v>160</v>
      </c>
      <c r="C34" s="217" t="s">
        <v>34</v>
      </c>
      <c r="D34" s="297" t="s">
        <v>162</v>
      </c>
      <c r="E34" s="297" t="s">
        <v>178</v>
      </c>
      <c r="F34" s="297" t="s">
        <v>52</v>
      </c>
      <c r="G34" s="217" t="s">
        <v>195</v>
      </c>
      <c r="H34" s="297" t="s">
        <v>196</v>
      </c>
      <c r="I34" s="217" t="s">
        <v>197</v>
      </c>
      <c r="J34" s="297" t="s">
        <v>198</v>
      </c>
      <c r="K34" s="297" t="s">
        <v>199</v>
      </c>
      <c r="L34" s="160" t="s">
        <v>43</v>
      </c>
      <c r="M34" s="59" t="s">
        <v>157</v>
      </c>
      <c r="N34" s="59" t="s">
        <v>157</v>
      </c>
      <c r="O34" s="58" t="s">
        <v>168</v>
      </c>
      <c r="P34" s="217" t="s">
        <v>159</v>
      </c>
      <c r="Q34" s="58" t="s">
        <v>47</v>
      </c>
      <c r="R34" s="58" t="s">
        <v>58</v>
      </c>
      <c r="S34" s="472" t="s">
        <v>34</v>
      </c>
      <c r="T34" s="473">
        <v>0</v>
      </c>
      <c r="U34" s="473">
        <v>1</v>
      </c>
      <c r="V34" s="473">
        <v>0</v>
      </c>
      <c r="W34" s="473">
        <v>1</v>
      </c>
      <c r="X34" s="474">
        <f>SUM(T34:W34)</f>
        <v>2</v>
      </c>
    </row>
    <row r="35" spans="1:24" ht="72.75" customHeight="1">
      <c r="A35" s="19"/>
      <c r="B35" s="297" t="s">
        <v>160</v>
      </c>
      <c r="C35" s="217" t="s">
        <v>34</v>
      </c>
      <c r="D35" s="297" t="s">
        <v>162</v>
      </c>
      <c r="E35" s="297" t="s">
        <v>178</v>
      </c>
      <c r="F35" s="297" t="s">
        <v>52</v>
      </c>
      <c r="G35" s="217" t="s">
        <v>200</v>
      </c>
      <c r="H35" s="217" t="s">
        <v>201</v>
      </c>
      <c r="I35" s="217" t="s">
        <v>202</v>
      </c>
      <c r="J35" s="297" t="s">
        <v>203</v>
      </c>
      <c r="K35" s="297" t="s">
        <v>204</v>
      </c>
      <c r="L35" s="160" t="s">
        <v>43</v>
      </c>
      <c r="M35" s="59" t="s">
        <v>157</v>
      </c>
      <c r="N35" s="59" t="s">
        <v>157</v>
      </c>
      <c r="O35" s="58" t="s">
        <v>168</v>
      </c>
      <c r="P35" s="217" t="s">
        <v>159</v>
      </c>
      <c r="Q35" s="58" t="s">
        <v>47</v>
      </c>
      <c r="R35" s="58" t="s">
        <v>58</v>
      </c>
      <c r="S35" s="472" t="s">
        <v>34</v>
      </c>
      <c r="T35" s="468">
        <v>0.9</v>
      </c>
      <c r="U35" s="468">
        <v>0.9</v>
      </c>
      <c r="V35" s="468">
        <v>0.9</v>
      </c>
      <c r="W35" s="468">
        <v>0.9</v>
      </c>
      <c r="X35" s="475">
        <f>+AVERAGE(T35:W35)</f>
        <v>0.9</v>
      </c>
    </row>
    <row r="36" spans="1:24" ht="136.5" customHeight="1">
      <c r="A36" s="19"/>
      <c r="B36" s="217" t="s">
        <v>205</v>
      </c>
      <c r="C36" s="217" t="s">
        <v>206</v>
      </c>
      <c r="D36" s="217" t="s">
        <v>77</v>
      </c>
      <c r="E36" s="217" t="s">
        <v>52</v>
      </c>
      <c r="F36" s="217" t="s">
        <v>52</v>
      </c>
      <c r="G36" s="217" t="s">
        <v>207</v>
      </c>
      <c r="H36" s="297" t="s">
        <v>208</v>
      </c>
      <c r="I36" s="217" t="s">
        <v>209</v>
      </c>
      <c r="J36" s="217" t="s">
        <v>210</v>
      </c>
      <c r="K36" s="217" t="s">
        <v>211</v>
      </c>
      <c r="L36" s="218" t="s">
        <v>43</v>
      </c>
      <c r="M36" s="158" t="s">
        <v>212</v>
      </c>
      <c r="N36" s="158" t="s">
        <v>212</v>
      </c>
      <c r="O36" s="160" t="s">
        <v>213</v>
      </c>
      <c r="P36" s="158" t="s">
        <v>214</v>
      </c>
      <c r="Q36" s="160" t="s">
        <v>65</v>
      </c>
      <c r="R36" s="160" t="s">
        <v>58</v>
      </c>
      <c r="S36" s="467" t="s">
        <v>215</v>
      </c>
      <c r="T36" s="476">
        <v>0.48499999999999999</v>
      </c>
      <c r="U36" s="476">
        <v>0.48499999999999999</v>
      </c>
      <c r="V36" s="476">
        <v>0.48499999999999999</v>
      </c>
      <c r="W36" s="476">
        <v>0.53500000000000003</v>
      </c>
      <c r="X36" s="476">
        <v>0.53500000000000003</v>
      </c>
    </row>
    <row r="37" spans="1:24" ht="94.5" customHeight="1">
      <c r="A37" s="19"/>
      <c r="B37" s="333" t="s">
        <v>205</v>
      </c>
      <c r="C37" s="333" t="s">
        <v>216</v>
      </c>
      <c r="D37" s="333" t="s">
        <v>77</v>
      </c>
      <c r="E37" s="333" t="s">
        <v>52</v>
      </c>
      <c r="F37" s="333" t="s">
        <v>52</v>
      </c>
      <c r="G37" s="333" t="s">
        <v>217</v>
      </c>
      <c r="H37" s="333" t="s">
        <v>218</v>
      </c>
      <c r="I37" s="398">
        <v>0.88</v>
      </c>
      <c r="J37" s="333" t="s">
        <v>219</v>
      </c>
      <c r="K37" s="333" t="s">
        <v>220</v>
      </c>
      <c r="L37" s="330" t="s">
        <v>43</v>
      </c>
      <c r="M37" s="185" t="s">
        <v>212</v>
      </c>
      <c r="N37" s="185" t="s">
        <v>212</v>
      </c>
      <c r="O37" s="190" t="s">
        <v>213</v>
      </c>
      <c r="P37" s="185" t="s">
        <v>214</v>
      </c>
      <c r="Q37" s="190" t="s">
        <v>65</v>
      </c>
      <c r="R37" s="190" t="s">
        <v>58</v>
      </c>
      <c r="S37" s="332" t="s">
        <v>215</v>
      </c>
      <c r="T37" s="336">
        <v>0.88</v>
      </c>
      <c r="U37" s="336">
        <v>0.88</v>
      </c>
      <c r="V37" s="336">
        <v>0.88</v>
      </c>
      <c r="W37" s="336">
        <v>0.88</v>
      </c>
      <c r="X37" s="336">
        <v>0.88</v>
      </c>
    </row>
    <row r="38" spans="1:24" ht="78.75" customHeight="1">
      <c r="A38" s="19"/>
      <c r="B38" s="371" t="s">
        <v>137</v>
      </c>
      <c r="C38" s="371" t="s">
        <v>115</v>
      </c>
      <c r="D38" s="371" t="s">
        <v>52</v>
      </c>
      <c r="E38" s="371" t="s">
        <v>52</v>
      </c>
      <c r="F38" s="371" t="s">
        <v>52</v>
      </c>
      <c r="G38" s="371" t="s">
        <v>221</v>
      </c>
      <c r="H38" s="333" t="s">
        <v>222</v>
      </c>
      <c r="I38" s="398">
        <v>0.15</v>
      </c>
      <c r="J38" s="333" t="s">
        <v>223</v>
      </c>
      <c r="K38" s="333" t="s">
        <v>224</v>
      </c>
      <c r="L38" s="330" t="s">
        <v>142</v>
      </c>
      <c r="M38" s="185" t="s">
        <v>225</v>
      </c>
      <c r="N38" s="185" t="s">
        <v>226</v>
      </c>
      <c r="O38" s="190" t="s">
        <v>227</v>
      </c>
      <c r="P38" s="331" t="s">
        <v>228</v>
      </c>
      <c r="Q38" s="190" t="s">
        <v>47</v>
      </c>
      <c r="R38" s="190" t="s">
        <v>58</v>
      </c>
      <c r="S38" s="332" t="s">
        <v>229</v>
      </c>
      <c r="T38" s="327">
        <v>0</v>
      </c>
      <c r="U38" s="327">
        <v>0</v>
      </c>
      <c r="V38" s="327">
        <v>0</v>
      </c>
      <c r="W38" s="327">
        <v>0.15</v>
      </c>
      <c r="X38" s="327">
        <f>+T38+U38+V38+W38</f>
        <v>0.15</v>
      </c>
    </row>
    <row r="39" spans="1:24" ht="78.75" customHeight="1">
      <c r="A39" s="19"/>
      <c r="B39" s="371" t="s">
        <v>137</v>
      </c>
      <c r="C39" s="371" t="s">
        <v>115</v>
      </c>
      <c r="D39" s="371" t="s">
        <v>52</v>
      </c>
      <c r="E39" s="371" t="s">
        <v>52</v>
      </c>
      <c r="F39" s="371" t="s">
        <v>52</v>
      </c>
      <c r="G39" s="371" t="s">
        <v>221</v>
      </c>
      <c r="H39" s="333" t="s">
        <v>230</v>
      </c>
      <c r="I39" s="403">
        <v>0.1225</v>
      </c>
      <c r="J39" s="333" t="s">
        <v>231</v>
      </c>
      <c r="K39" s="333" t="s">
        <v>232</v>
      </c>
      <c r="L39" s="330" t="s">
        <v>142</v>
      </c>
      <c r="M39" s="185" t="s">
        <v>225</v>
      </c>
      <c r="N39" s="185" t="s">
        <v>226</v>
      </c>
      <c r="O39" s="190" t="s">
        <v>227</v>
      </c>
      <c r="P39" s="331" t="s">
        <v>228</v>
      </c>
      <c r="Q39" s="190" t="s">
        <v>47</v>
      </c>
      <c r="R39" s="190" t="s">
        <v>58</v>
      </c>
      <c r="S39" s="332" t="s">
        <v>229</v>
      </c>
      <c r="T39" s="327">
        <v>0</v>
      </c>
      <c r="U39" s="327">
        <v>0</v>
      </c>
      <c r="V39" s="327">
        <v>0</v>
      </c>
      <c r="W39" s="349">
        <v>0.1225</v>
      </c>
      <c r="X39" s="327">
        <f>+T39+U39+V39+W39</f>
        <v>0.1225</v>
      </c>
    </row>
    <row r="40" spans="1:24" ht="63" customHeight="1">
      <c r="A40" s="19"/>
      <c r="B40" s="371" t="s">
        <v>137</v>
      </c>
      <c r="C40" s="371" t="s">
        <v>115</v>
      </c>
      <c r="D40" s="371" t="s">
        <v>52</v>
      </c>
      <c r="E40" s="371" t="s">
        <v>52</v>
      </c>
      <c r="F40" s="371" t="s">
        <v>129</v>
      </c>
      <c r="G40" s="333" t="s">
        <v>233</v>
      </c>
      <c r="H40" s="333" t="s">
        <v>234</v>
      </c>
      <c r="I40" s="404" t="s">
        <v>235</v>
      </c>
      <c r="J40" s="334" t="s">
        <v>236</v>
      </c>
      <c r="K40" s="333" t="s">
        <v>237</v>
      </c>
      <c r="L40" s="330" t="s">
        <v>43</v>
      </c>
      <c r="M40" s="185" t="s">
        <v>225</v>
      </c>
      <c r="N40" s="185" t="s">
        <v>226</v>
      </c>
      <c r="O40" s="190" t="s">
        <v>227</v>
      </c>
      <c r="P40" s="331" t="s">
        <v>228</v>
      </c>
      <c r="Q40" s="190" t="s">
        <v>65</v>
      </c>
      <c r="R40" s="190" t="s">
        <v>48</v>
      </c>
      <c r="S40" s="332" t="s">
        <v>238</v>
      </c>
      <c r="T40" s="350">
        <v>91827.454637479503</v>
      </c>
      <c r="U40" s="350">
        <v>112110.352312848</v>
      </c>
      <c r="V40" s="350">
        <v>116472.63713399399</v>
      </c>
      <c r="W40" s="350">
        <v>109589.55591567799</v>
      </c>
      <c r="X40" s="350">
        <f>+SUM(T40:W40)</f>
        <v>429999.99999999948</v>
      </c>
    </row>
    <row r="41" spans="1:24" ht="117.75" customHeight="1">
      <c r="A41" s="19"/>
      <c r="B41" s="334" t="s">
        <v>33</v>
      </c>
      <c r="C41" s="371" t="s">
        <v>115</v>
      </c>
      <c r="D41" s="371" t="s">
        <v>128</v>
      </c>
      <c r="E41" s="371" t="s">
        <v>78</v>
      </c>
      <c r="F41" s="371" t="s">
        <v>129</v>
      </c>
      <c r="G41" s="371" t="s">
        <v>239</v>
      </c>
      <c r="H41" s="334" t="s">
        <v>240</v>
      </c>
      <c r="I41" s="405" t="s">
        <v>241</v>
      </c>
      <c r="J41" s="334" t="s">
        <v>242</v>
      </c>
      <c r="K41" s="333" t="s">
        <v>243</v>
      </c>
      <c r="L41" s="330" t="s">
        <v>43</v>
      </c>
      <c r="M41" s="185" t="s">
        <v>225</v>
      </c>
      <c r="N41" s="185" t="s">
        <v>226</v>
      </c>
      <c r="O41" s="190" t="s">
        <v>227</v>
      </c>
      <c r="P41" s="331" t="s">
        <v>228</v>
      </c>
      <c r="Q41" s="190" t="s">
        <v>65</v>
      </c>
      <c r="R41" s="190" t="s">
        <v>48</v>
      </c>
      <c r="S41" s="332" t="s">
        <v>238</v>
      </c>
      <c r="T41" s="327">
        <v>0.2</v>
      </c>
      <c r="U41" s="327">
        <v>0.68</v>
      </c>
      <c r="V41" s="327">
        <v>0</v>
      </c>
      <c r="W41" s="327">
        <v>0</v>
      </c>
      <c r="X41" s="327">
        <v>0.88000000000000012</v>
      </c>
    </row>
    <row r="42" spans="1:24" ht="126" customHeight="1">
      <c r="A42" s="19"/>
      <c r="B42" s="334" t="s">
        <v>33</v>
      </c>
      <c r="C42" s="371" t="s">
        <v>115</v>
      </c>
      <c r="D42" s="371" t="s">
        <v>128</v>
      </c>
      <c r="E42" s="371" t="s">
        <v>78</v>
      </c>
      <c r="F42" s="371" t="s">
        <v>129</v>
      </c>
      <c r="G42" s="371" t="s">
        <v>239</v>
      </c>
      <c r="H42" s="334" t="s">
        <v>244</v>
      </c>
      <c r="I42" s="405">
        <v>0.7</v>
      </c>
      <c r="J42" s="334" t="s">
        <v>245</v>
      </c>
      <c r="K42" s="333" t="s">
        <v>246</v>
      </c>
      <c r="L42" s="330" t="s">
        <v>43</v>
      </c>
      <c r="M42" s="185" t="s">
        <v>225</v>
      </c>
      <c r="N42" s="185" t="s">
        <v>226</v>
      </c>
      <c r="O42" s="190" t="s">
        <v>227</v>
      </c>
      <c r="P42" s="331" t="s">
        <v>228</v>
      </c>
      <c r="Q42" s="190" t="s">
        <v>65</v>
      </c>
      <c r="R42" s="190" t="s">
        <v>48</v>
      </c>
      <c r="S42" s="332" t="s">
        <v>238</v>
      </c>
      <c r="T42" s="327">
        <v>0.1</v>
      </c>
      <c r="U42" s="327">
        <v>0.6</v>
      </c>
      <c r="V42" s="327">
        <v>0</v>
      </c>
      <c r="W42" s="327">
        <v>0</v>
      </c>
      <c r="X42" s="327">
        <v>0.7</v>
      </c>
    </row>
    <row r="43" spans="1:24" ht="173.25" customHeight="1">
      <c r="A43" s="19"/>
      <c r="B43" s="334" t="s">
        <v>33</v>
      </c>
      <c r="C43" s="371" t="s">
        <v>115</v>
      </c>
      <c r="D43" s="371" t="s">
        <v>128</v>
      </c>
      <c r="E43" s="371" t="s">
        <v>78</v>
      </c>
      <c r="F43" s="371" t="s">
        <v>129</v>
      </c>
      <c r="G43" s="333" t="s">
        <v>239</v>
      </c>
      <c r="H43" s="334" t="s">
        <v>247</v>
      </c>
      <c r="I43" s="406">
        <v>0.90500000000000003</v>
      </c>
      <c r="J43" s="334" t="s">
        <v>248</v>
      </c>
      <c r="K43" s="333" t="s">
        <v>249</v>
      </c>
      <c r="L43" s="330" t="s">
        <v>43</v>
      </c>
      <c r="M43" s="185" t="s">
        <v>225</v>
      </c>
      <c r="N43" s="185" t="s">
        <v>226</v>
      </c>
      <c r="O43" s="190" t="s">
        <v>227</v>
      </c>
      <c r="P43" s="185" t="s">
        <v>228</v>
      </c>
      <c r="Q43" s="190" t="s">
        <v>65</v>
      </c>
      <c r="R43" s="190" t="s">
        <v>48</v>
      </c>
      <c r="S43" s="332" t="s">
        <v>238</v>
      </c>
      <c r="T43" s="327">
        <v>0.83</v>
      </c>
      <c r="U43" s="345">
        <v>5.5E-2</v>
      </c>
      <c r="V43" s="327">
        <v>0.01</v>
      </c>
      <c r="W43" s="327">
        <v>0.01</v>
      </c>
      <c r="X43" s="345">
        <v>0.90500000000000003</v>
      </c>
    </row>
    <row r="44" spans="1:24" ht="78.75" customHeight="1">
      <c r="A44" s="19"/>
      <c r="B44" s="334" t="s">
        <v>33</v>
      </c>
      <c r="C44" s="371" t="s">
        <v>115</v>
      </c>
      <c r="D44" s="371" t="s">
        <v>128</v>
      </c>
      <c r="E44" s="371" t="s">
        <v>78</v>
      </c>
      <c r="F44" s="371" t="s">
        <v>129</v>
      </c>
      <c r="G44" s="333" t="s">
        <v>239</v>
      </c>
      <c r="H44" s="334" t="s">
        <v>250</v>
      </c>
      <c r="I44" s="405">
        <v>0.9</v>
      </c>
      <c r="J44" s="334" t="s">
        <v>251</v>
      </c>
      <c r="K44" s="333" t="s">
        <v>252</v>
      </c>
      <c r="L44" s="330" t="s">
        <v>43</v>
      </c>
      <c r="M44" s="185" t="s">
        <v>225</v>
      </c>
      <c r="N44" s="185" t="s">
        <v>226</v>
      </c>
      <c r="O44" s="190" t="s">
        <v>227</v>
      </c>
      <c r="P44" s="185" t="s">
        <v>228</v>
      </c>
      <c r="Q44" s="190" t="s">
        <v>65</v>
      </c>
      <c r="R44" s="190" t="s">
        <v>48</v>
      </c>
      <c r="S44" s="332" t="s">
        <v>238</v>
      </c>
      <c r="T44" s="327">
        <v>0.2</v>
      </c>
      <c r="U44" s="327">
        <v>0.68</v>
      </c>
      <c r="V44" s="327">
        <v>0.01</v>
      </c>
      <c r="W44" s="327">
        <v>0.01</v>
      </c>
      <c r="X44" s="327">
        <v>0.90000000000000013</v>
      </c>
    </row>
    <row r="45" spans="1:24" ht="78" customHeight="1">
      <c r="A45" s="19"/>
      <c r="B45" s="334" t="s">
        <v>33</v>
      </c>
      <c r="C45" s="371" t="s">
        <v>115</v>
      </c>
      <c r="D45" s="371" t="s">
        <v>128</v>
      </c>
      <c r="E45" s="371" t="s">
        <v>78</v>
      </c>
      <c r="F45" s="371" t="s">
        <v>129</v>
      </c>
      <c r="G45" s="333" t="s">
        <v>239</v>
      </c>
      <c r="H45" s="334" t="s">
        <v>253</v>
      </c>
      <c r="I45" s="398">
        <v>0.8</v>
      </c>
      <c r="J45" s="334" t="s">
        <v>254</v>
      </c>
      <c r="K45" s="333" t="s">
        <v>255</v>
      </c>
      <c r="L45" s="330" t="s">
        <v>43</v>
      </c>
      <c r="M45" s="185" t="s">
        <v>225</v>
      </c>
      <c r="N45" s="185" t="s">
        <v>226</v>
      </c>
      <c r="O45" s="190" t="s">
        <v>227</v>
      </c>
      <c r="P45" s="185" t="s">
        <v>228</v>
      </c>
      <c r="Q45" s="190" t="s">
        <v>65</v>
      </c>
      <c r="R45" s="190" t="s">
        <v>48</v>
      </c>
      <c r="S45" s="332" t="s">
        <v>238</v>
      </c>
      <c r="T45" s="327">
        <v>0.1</v>
      </c>
      <c r="U45" s="327">
        <v>0.6</v>
      </c>
      <c r="V45" s="327">
        <v>0.05</v>
      </c>
      <c r="W45" s="327">
        <v>0.05</v>
      </c>
      <c r="X45" s="327">
        <v>0.8</v>
      </c>
    </row>
    <row r="46" spans="1:24" ht="92.25" customHeight="1">
      <c r="A46" s="19"/>
      <c r="B46" s="334" t="s">
        <v>33</v>
      </c>
      <c r="C46" s="371" t="s">
        <v>115</v>
      </c>
      <c r="D46" s="371" t="s">
        <v>128</v>
      </c>
      <c r="E46" s="371" t="s">
        <v>78</v>
      </c>
      <c r="F46" s="371" t="s">
        <v>129</v>
      </c>
      <c r="G46" s="333" t="s">
        <v>256</v>
      </c>
      <c r="H46" s="334" t="s">
        <v>257</v>
      </c>
      <c r="I46" s="398">
        <v>0.75</v>
      </c>
      <c r="J46" s="333" t="s">
        <v>258</v>
      </c>
      <c r="K46" s="333" t="s">
        <v>259</v>
      </c>
      <c r="L46" s="330" t="s">
        <v>43</v>
      </c>
      <c r="M46" s="185" t="s">
        <v>260</v>
      </c>
      <c r="N46" s="185" t="s">
        <v>261</v>
      </c>
      <c r="O46" s="190" t="s">
        <v>227</v>
      </c>
      <c r="P46" s="331" t="s">
        <v>228</v>
      </c>
      <c r="Q46" s="190" t="s">
        <v>65</v>
      </c>
      <c r="R46" s="190" t="s">
        <v>48</v>
      </c>
      <c r="S46" s="332" t="s">
        <v>238</v>
      </c>
      <c r="T46" s="327">
        <v>0.75</v>
      </c>
      <c r="U46" s="327">
        <v>0.75</v>
      </c>
      <c r="V46" s="327">
        <v>0.75</v>
      </c>
      <c r="W46" s="327">
        <v>0.75</v>
      </c>
      <c r="X46" s="327">
        <v>0.75</v>
      </c>
    </row>
    <row r="47" spans="1:24" ht="94.5" customHeight="1">
      <c r="A47" s="19"/>
      <c r="B47" s="334" t="s">
        <v>33</v>
      </c>
      <c r="C47" s="333" t="s">
        <v>262</v>
      </c>
      <c r="D47" s="333" t="s">
        <v>263</v>
      </c>
      <c r="E47" s="333" t="s">
        <v>264</v>
      </c>
      <c r="F47" s="333" t="s">
        <v>52</v>
      </c>
      <c r="G47" s="333" t="s">
        <v>265</v>
      </c>
      <c r="H47" s="334" t="s">
        <v>266</v>
      </c>
      <c r="I47" s="398" t="s">
        <v>267</v>
      </c>
      <c r="J47" s="333" t="s">
        <v>268</v>
      </c>
      <c r="K47" s="333" t="s">
        <v>269</v>
      </c>
      <c r="L47" s="330" t="s">
        <v>43</v>
      </c>
      <c r="M47" s="185" t="s">
        <v>270</v>
      </c>
      <c r="N47" s="185" t="s">
        <v>270</v>
      </c>
      <c r="O47" s="190" t="s">
        <v>271</v>
      </c>
      <c r="P47" s="331" t="s">
        <v>272</v>
      </c>
      <c r="Q47" s="190" t="s">
        <v>47</v>
      </c>
      <c r="R47" s="190" t="s">
        <v>58</v>
      </c>
      <c r="S47" s="332" t="s">
        <v>52</v>
      </c>
      <c r="T47" s="342">
        <v>1</v>
      </c>
      <c r="U47" s="342">
        <v>2</v>
      </c>
      <c r="V47" s="342">
        <v>1</v>
      </c>
      <c r="W47" s="342">
        <v>2</v>
      </c>
      <c r="X47" s="342">
        <f>+SUM(T47:W47)</f>
        <v>6</v>
      </c>
    </row>
    <row r="48" spans="1:24" ht="94.5" customHeight="1">
      <c r="A48" s="19"/>
      <c r="B48" s="408" t="s">
        <v>273</v>
      </c>
      <c r="C48" s="408" t="s">
        <v>274</v>
      </c>
      <c r="D48" s="408" t="s">
        <v>52</v>
      </c>
      <c r="E48" s="408" t="s">
        <v>52</v>
      </c>
      <c r="F48" s="408" t="s">
        <v>52</v>
      </c>
      <c r="G48" s="408" t="s">
        <v>275</v>
      </c>
      <c r="H48" s="409" t="s">
        <v>276</v>
      </c>
      <c r="I48" s="408" t="s">
        <v>277</v>
      </c>
      <c r="J48" s="408" t="s">
        <v>278</v>
      </c>
      <c r="K48" s="408" t="s">
        <v>279</v>
      </c>
      <c r="L48" s="410" t="s">
        <v>43</v>
      </c>
      <c r="M48" s="407" t="s">
        <v>280</v>
      </c>
      <c r="N48" s="407" t="s">
        <v>281</v>
      </c>
      <c r="O48" s="351" t="s">
        <v>282</v>
      </c>
      <c r="P48" s="331" t="s">
        <v>283</v>
      </c>
      <c r="Q48" s="351" t="s">
        <v>47</v>
      </c>
      <c r="R48" s="351" t="s">
        <v>58</v>
      </c>
      <c r="S48" s="352" t="s">
        <v>229</v>
      </c>
      <c r="T48" s="353">
        <v>0.1</v>
      </c>
      <c r="U48" s="353">
        <v>0.3</v>
      </c>
      <c r="V48" s="353">
        <v>0.3</v>
      </c>
      <c r="W48" s="353">
        <v>0.3</v>
      </c>
      <c r="X48" s="353">
        <f t="shared" ref="X48:X49" si="2">SUM(T48:W48)</f>
        <v>1</v>
      </c>
    </row>
    <row r="49" spans="1:24" ht="78.75" customHeight="1">
      <c r="A49" s="19"/>
      <c r="B49" s="333" t="s">
        <v>114</v>
      </c>
      <c r="C49" s="333"/>
      <c r="D49" s="333" t="s">
        <v>52</v>
      </c>
      <c r="E49" s="333" t="s">
        <v>52</v>
      </c>
      <c r="F49" s="333" t="s">
        <v>52</v>
      </c>
      <c r="G49" s="333" t="s">
        <v>284</v>
      </c>
      <c r="H49" s="334" t="s">
        <v>285</v>
      </c>
      <c r="I49" s="333" t="s">
        <v>277</v>
      </c>
      <c r="J49" s="333" t="s">
        <v>286</v>
      </c>
      <c r="K49" s="333" t="s">
        <v>287</v>
      </c>
      <c r="L49" s="330" t="s">
        <v>43</v>
      </c>
      <c r="M49" s="185" t="s">
        <v>280</v>
      </c>
      <c r="N49" s="185" t="s">
        <v>288</v>
      </c>
      <c r="O49" s="190" t="s">
        <v>282</v>
      </c>
      <c r="P49" s="331" t="s">
        <v>283</v>
      </c>
      <c r="Q49" s="190" t="s">
        <v>47</v>
      </c>
      <c r="R49" s="190" t="s">
        <v>58</v>
      </c>
      <c r="S49" s="332" t="s">
        <v>229</v>
      </c>
      <c r="T49" s="327">
        <v>0.2</v>
      </c>
      <c r="U49" s="327">
        <v>0.8</v>
      </c>
      <c r="V49" s="327">
        <v>0</v>
      </c>
      <c r="W49" s="327">
        <v>0</v>
      </c>
      <c r="X49" s="327">
        <f t="shared" si="2"/>
        <v>1</v>
      </c>
    </row>
    <row r="50" spans="1:24" ht="81.75" customHeight="1">
      <c r="A50" s="19"/>
      <c r="B50" s="333" t="s">
        <v>273</v>
      </c>
      <c r="C50" s="333" t="s">
        <v>289</v>
      </c>
      <c r="D50" s="333" t="s">
        <v>52</v>
      </c>
      <c r="E50" s="333" t="s">
        <v>52</v>
      </c>
      <c r="F50" s="333" t="s">
        <v>52</v>
      </c>
      <c r="G50" s="333" t="s">
        <v>290</v>
      </c>
      <c r="H50" s="334" t="s">
        <v>291</v>
      </c>
      <c r="I50" s="333" t="s">
        <v>292</v>
      </c>
      <c r="J50" s="333" t="s">
        <v>293</v>
      </c>
      <c r="K50" s="333" t="s">
        <v>294</v>
      </c>
      <c r="L50" s="330" t="s">
        <v>43</v>
      </c>
      <c r="M50" s="185" t="s">
        <v>280</v>
      </c>
      <c r="N50" s="185" t="s">
        <v>281</v>
      </c>
      <c r="O50" s="190" t="s">
        <v>282</v>
      </c>
      <c r="P50" s="331" t="s">
        <v>283</v>
      </c>
      <c r="Q50" s="190" t="s">
        <v>47</v>
      </c>
      <c r="R50" s="190" t="s">
        <v>58</v>
      </c>
      <c r="S50" s="332" t="s">
        <v>229</v>
      </c>
      <c r="T50" s="327">
        <v>0</v>
      </c>
      <c r="U50" s="327">
        <v>0.3</v>
      </c>
      <c r="V50" s="327">
        <v>0.3</v>
      </c>
      <c r="W50" s="327">
        <v>0.4</v>
      </c>
      <c r="X50" s="327">
        <f>SUM(T50:W50)</f>
        <v>1</v>
      </c>
    </row>
    <row r="51" spans="1:24" ht="45.75" customHeight="1">
      <c r="A51" s="296"/>
      <c r="B51" s="311" t="s">
        <v>295</v>
      </c>
      <c r="C51" s="311" t="s">
        <v>296</v>
      </c>
      <c r="D51" s="311" t="s">
        <v>52</v>
      </c>
      <c r="E51" s="311" t="s">
        <v>52</v>
      </c>
      <c r="F51" s="303" t="s">
        <v>52</v>
      </c>
      <c r="G51" s="303" t="s">
        <v>297</v>
      </c>
      <c r="H51" s="303" t="s">
        <v>298</v>
      </c>
      <c r="I51" s="303" t="s">
        <v>299</v>
      </c>
      <c r="J51" s="303" t="s">
        <v>300</v>
      </c>
      <c r="K51" s="303" t="s">
        <v>301</v>
      </c>
      <c r="L51" s="304" t="s">
        <v>43</v>
      </c>
      <c r="M51" s="301" t="s">
        <v>280</v>
      </c>
      <c r="N51" s="301" t="s">
        <v>302</v>
      </c>
      <c r="O51" s="305" t="s">
        <v>282</v>
      </c>
      <c r="P51" s="305" t="s">
        <v>283</v>
      </c>
      <c r="Q51" s="305" t="s">
        <v>47</v>
      </c>
      <c r="R51" s="305" t="s">
        <v>58</v>
      </c>
      <c r="S51" s="305" t="s">
        <v>303</v>
      </c>
      <c r="T51" s="305">
        <v>1</v>
      </c>
      <c r="U51" s="305">
        <v>2</v>
      </c>
      <c r="V51" s="305">
        <v>1</v>
      </c>
      <c r="W51" s="305">
        <v>2</v>
      </c>
      <c r="X51" s="305">
        <f>+T51+U51+V51+W51</f>
        <v>6</v>
      </c>
    </row>
    <row r="52" spans="1:24" ht="128.25" customHeight="1">
      <c r="A52" s="19"/>
      <c r="B52" s="333" t="s">
        <v>49</v>
      </c>
      <c r="C52" s="380" t="s">
        <v>34</v>
      </c>
      <c r="D52" s="380" t="s">
        <v>59</v>
      </c>
      <c r="E52" s="380" t="s">
        <v>52</v>
      </c>
      <c r="F52" s="333" t="s">
        <v>52</v>
      </c>
      <c r="G52" s="333" t="s">
        <v>152</v>
      </c>
      <c r="H52" s="333" t="s">
        <v>153</v>
      </c>
      <c r="I52" s="333" t="s">
        <v>154</v>
      </c>
      <c r="J52" s="333" t="s">
        <v>155</v>
      </c>
      <c r="K52" s="333" t="s">
        <v>156</v>
      </c>
      <c r="L52" s="190" t="s">
        <v>43</v>
      </c>
      <c r="M52" s="185" t="s">
        <v>304</v>
      </c>
      <c r="N52" s="185" t="s">
        <v>305</v>
      </c>
      <c r="O52" s="190" t="s">
        <v>306</v>
      </c>
      <c r="P52" s="331" t="s">
        <v>307</v>
      </c>
      <c r="Q52" s="190" t="s">
        <v>47</v>
      </c>
      <c r="R52" s="190" t="s">
        <v>58</v>
      </c>
      <c r="S52" s="332" t="s">
        <v>229</v>
      </c>
      <c r="T52" s="345">
        <v>0.2</v>
      </c>
      <c r="U52" s="345">
        <v>0.3</v>
      </c>
      <c r="V52" s="345">
        <v>0.3</v>
      </c>
      <c r="W52" s="345">
        <v>0.2</v>
      </c>
      <c r="X52" s="354">
        <f>+SUM(T52:W52)</f>
        <v>1</v>
      </c>
    </row>
    <row r="53" spans="1:24" ht="78.75" customHeight="1">
      <c r="A53" s="19"/>
      <c r="B53" s="333" t="s">
        <v>308</v>
      </c>
      <c r="C53" s="333" t="s">
        <v>34</v>
      </c>
      <c r="D53" s="334" t="s">
        <v>59</v>
      </c>
      <c r="E53" s="334" t="s">
        <v>52</v>
      </c>
      <c r="F53" s="334" t="s">
        <v>52</v>
      </c>
      <c r="G53" s="333" t="s">
        <v>309</v>
      </c>
      <c r="H53" s="333" t="s">
        <v>310</v>
      </c>
      <c r="I53" s="333" t="s">
        <v>311</v>
      </c>
      <c r="J53" s="333" t="s">
        <v>312</v>
      </c>
      <c r="K53" s="333" t="s">
        <v>313</v>
      </c>
      <c r="L53" s="330" t="s">
        <v>43</v>
      </c>
      <c r="M53" s="185" t="s">
        <v>314</v>
      </c>
      <c r="N53" s="185" t="s">
        <v>315</v>
      </c>
      <c r="O53" s="190" t="s">
        <v>316</v>
      </c>
      <c r="P53" s="331" t="s">
        <v>307</v>
      </c>
      <c r="Q53" s="190" t="s">
        <v>47</v>
      </c>
      <c r="R53" s="190" t="s">
        <v>58</v>
      </c>
      <c r="S53" s="340" t="s">
        <v>229</v>
      </c>
      <c r="T53" s="327">
        <f>4/7</f>
        <v>0.5714285714285714</v>
      </c>
      <c r="U53" s="327">
        <f>2/7</f>
        <v>0.2857142857142857</v>
      </c>
      <c r="V53" s="327">
        <v>0</v>
      </c>
      <c r="W53" s="327">
        <v>0.14285714285714285</v>
      </c>
      <c r="X53" s="327">
        <f>SUM(T53:W53)</f>
        <v>1</v>
      </c>
    </row>
    <row r="54" spans="1:24" ht="78.75" customHeight="1">
      <c r="A54" s="19"/>
      <c r="B54" s="334" t="s">
        <v>308</v>
      </c>
      <c r="C54" s="333" t="s">
        <v>34</v>
      </c>
      <c r="D54" s="334" t="s">
        <v>59</v>
      </c>
      <c r="E54" s="334" t="s">
        <v>52</v>
      </c>
      <c r="F54" s="334" t="s">
        <v>52</v>
      </c>
      <c r="G54" s="333" t="s">
        <v>317</v>
      </c>
      <c r="H54" s="333" t="s">
        <v>318</v>
      </c>
      <c r="I54" s="333" t="s">
        <v>319</v>
      </c>
      <c r="J54" s="333" t="s">
        <v>320</v>
      </c>
      <c r="K54" s="333" t="s">
        <v>321</v>
      </c>
      <c r="L54" s="330" t="s">
        <v>43</v>
      </c>
      <c r="M54" s="185" t="s">
        <v>322</v>
      </c>
      <c r="N54" s="185" t="s">
        <v>323</v>
      </c>
      <c r="O54" s="190" t="s">
        <v>324</v>
      </c>
      <c r="P54" s="331" t="s">
        <v>307</v>
      </c>
      <c r="Q54" s="190" t="s">
        <v>47</v>
      </c>
      <c r="R54" s="190" t="s">
        <v>58</v>
      </c>
      <c r="S54" s="340" t="s">
        <v>229</v>
      </c>
      <c r="T54" s="327">
        <v>0.24</v>
      </c>
      <c r="U54" s="327">
        <v>0.31</v>
      </c>
      <c r="V54" s="327">
        <v>0.24</v>
      </c>
      <c r="W54" s="327">
        <v>0.21</v>
      </c>
      <c r="X54" s="327">
        <f>SUM(T54:W54)</f>
        <v>1</v>
      </c>
    </row>
    <row r="55" spans="1:24" ht="78.75" customHeight="1">
      <c r="A55" s="19"/>
      <c r="B55" s="334" t="s">
        <v>308</v>
      </c>
      <c r="C55" s="333" t="s">
        <v>34</v>
      </c>
      <c r="D55" s="334" t="s">
        <v>59</v>
      </c>
      <c r="E55" s="334" t="s">
        <v>52</v>
      </c>
      <c r="F55" s="334" t="s">
        <v>52</v>
      </c>
      <c r="G55" s="333" t="s">
        <v>325</v>
      </c>
      <c r="H55" s="333" t="s">
        <v>326</v>
      </c>
      <c r="I55" s="333" t="s">
        <v>327</v>
      </c>
      <c r="J55" s="333" t="s">
        <v>328</v>
      </c>
      <c r="K55" s="333" t="s">
        <v>329</v>
      </c>
      <c r="L55" s="330" t="s">
        <v>43</v>
      </c>
      <c r="M55" s="185" t="s">
        <v>330</v>
      </c>
      <c r="N55" s="185" t="s">
        <v>331</v>
      </c>
      <c r="O55" s="190" t="s">
        <v>332</v>
      </c>
      <c r="P55" s="331" t="s">
        <v>307</v>
      </c>
      <c r="Q55" s="190" t="s">
        <v>47</v>
      </c>
      <c r="R55" s="190" t="s">
        <v>58</v>
      </c>
      <c r="S55" s="340" t="s">
        <v>229</v>
      </c>
      <c r="T55" s="327">
        <v>0.25</v>
      </c>
      <c r="U55" s="327">
        <v>0.42</v>
      </c>
      <c r="V55" s="327">
        <v>0.25</v>
      </c>
      <c r="W55" s="327">
        <v>0.08</v>
      </c>
      <c r="X55" s="327">
        <f t="shared" ref="X55:X64" si="3">SUM(T55:W55)</f>
        <v>0.99999999999999989</v>
      </c>
    </row>
    <row r="56" spans="1:24" ht="78.75" customHeight="1">
      <c r="A56" s="19"/>
      <c r="B56" s="334" t="s">
        <v>308</v>
      </c>
      <c r="C56" s="333" t="s">
        <v>34</v>
      </c>
      <c r="D56" s="334" t="s">
        <v>59</v>
      </c>
      <c r="E56" s="334" t="s">
        <v>52</v>
      </c>
      <c r="F56" s="334" t="s">
        <v>52</v>
      </c>
      <c r="G56" s="333" t="s">
        <v>333</v>
      </c>
      <c r="H56" s="333" t="s">
        <v>334</v>
      </c>
      <c r="I56" s="333" t="s">
        <v>335</v>
      </c>
      <c r="J56" s="333" t="s">
        <v>336</v>
      </c>
      <c r="K56" s="333" t="s">
        <v>337</v>
      </c>
      <c r="L56" s="330" t="s">
        <v>43</v>
      </c>
      <c r="M56" s="185" t="s">
        <v>338</v>
      </c>
      <c r="N56" s="185" t="s">
        <v>339</v>
      </c>
      <c r="O56" s="190" t="s">
        <v>340</v>
      </c>
      <c r="P56" s="331" t="s">
        <v>307</v>
      </c>
      <c r="Q56" s="190" t="s">
        <v>47</v>
      </c>
      <c r="R56" s="190" t="s">
        <v>58</v>
      </c>
      <c r="S56" s="340" t="s">
        <v>229</v>
      </c>
      <c r="T56" s="335">
        <v>0.38</v>
      </c>
      <c r="U56" s="335">
        <v>0.62</v>
      </c>
      <c r="V56" s="335">
        <v>0</v>
      </c>
      <c r="W56" s="335">
        <v>0</v>
      </c>
      <c r="X56" s="327">
        <f t="shared" si="3"/>
        <v>1</v>
      </c>
    </row>
    <row r="57" spans="1:24" ht="78.75" customHeight="1">
      <c r="A57" s="19"/>
      <c r="B57" s="334" t="s">
        <v>308</v>
      </c>
      <c r="C57" s="333" t="s">
        <v>34</v>
      </c>
      <c r="D57" s="334" t="s">
        <v>59</v>
      </c>
      <c r="E57" s="334" t="s">
        <v>52</v>
      </c>
      <c r="F57" s="334" t="s">
        <v>52</v>
      </c>
      <c r="G57" s="333" t="s">
        <v>341</v>
      </c>
      <c r="H57" s="333" t="s">
        <v>342</v>
      </c>
      <c r="I57" s="333" t="s">
        <v>343</v>
      </c>
      <c r="J57" s="333" t="s">
        <v>344</v>
      </c>
      <c r="K57" s="333" t="s">
        <v>345</v>
      </c>
      <c r="L57" s="330" t="s">
        <v>43</v>
      </c>
      <c r="M57" s="185" t="s">
        <v>346</v>
      </c>
      <c r="N57" s="185" t="s">
        <v>347</v>
      </c>
      <c r="O57" s="190" t="s">
        <v>340</v>
      </c>
      <c r="P57" s="331" t="s">
        <v>307</v>
      </c>
      <c r="Q57" s="190" t="s">
        <v>47</v>
      </c>
      <c r="R57" s="190" t="s">
        <v>58</v>
      </c>
      <c r="S57" s="340" t="s">
        <v>229</v>
      </c>
      <c r="T57" s="355">
        <v>0.2</v>
      </c>
      <c r="U57" s="356">
        <v>0.22</v>
      </c>
      <c r="V57" s="356">
        <v>0.31</v>
      </c>
      <c r="W57" s="356">
        <v>0.27</v>
      </c>
      <c r="X57" s="327">
        <f t="shared" si="3"/>
        <v>1</v>
      </c>
    </row>
    <row r="58" spans="1:24" ht="78.75" customHeight="1">
      <c r="A58" s="19"/>
      <c r="B58" s="333" t="s">
        <v>308</v>
      </c>
      <c r="C58" s="333" t="s">
        <v>34</v>
      </c>
      <c r="D58" s="333" t="s">
        <v>348</v>
      </c>
      <c r="E58" s="334" t="s">
        <v>52</v>
      </c>
      <c r="F58" s="334" t="s">
        <v>52</v>
      </c>
      <c r="G58" s="333" t="s">
        <v>349</v>
      </c>
      <c r="H58" s="333" t="s">
        <v>350</v>
      </c>
      <c r="I58" s="333" t="s">
        <v>351</v>
      </c>
      <c r="J58" s="333" t="s">
        <v>352</v>
      </c>
      <c r="K58" s="333" t="s">
        <v>353</v>
      </c>
      <c r="L58" s="330" t="s">
        <v>43</v>
      </c>
      <c r="M58" s="185" t="s">
        <v>346</v>
      </c>
      <c r="N58" s="185" t="s">
        <v>347</v>
      </c>
      <c r="O58" s="190" t="s">
        <v>340</v>
      </c>
      <c r="P58" s="331" t="s">
        <v>307</v>
      </c>
      <c r="Q58" s="190" t="s">
        <v>47</v>
      </c>
      <c r="R58" s="190" t="s">
        <v>58</v>
      </c>
      <c r="S58" s="340" t="s">
        <v>229</v>
      </c>
      <c r="T58" s="355">
        <v>0.1</v>
      </c>
      <c r="U58" s="356">
        <v>0.2</v>
      </c>
      <c r="V58" s="356">
        <v>0.35</v>
      </c>
      <c r="W58" s="356">
        <v>0.35</v>
      </c>
      <c r="X58" s="327">
        <f t="shared" si="3"/>
        <v>1</v>
      </c>
    </row>
    <row r="59" spans="1:24" ht="177" customHeight="1">
      <c r="A59" s="19"/>
      <c r="B59" s="333" t="s">
        <v>49</v>
      </c>
      <c r="C59" s="333" t="s">
        <v>34</v>
      </c>
      <c r="D59" s="333" t="s">
        <v>77</v>
      </c>
      <c r="E59" s="333" t="s">
        <v>52</v>
      </c>
      <c r="F59" s="333" t="s">
        <v>52</v>
      </c>
      <c r="G59" s="333" t="s">
        <v>354</v>
      </c>
      <c r="H59" s="333" t="s">
        <v>355</v>
      </c>
      <c r="I59" s="333" t="s">
        <v>356</v>
      </c>
      <c r="J59" s="333" t="s">
        <v>357</v>
      </c>
      <c r="K59" s="333" t="s">
        <v>358</v>
      </c>
      <c r="L59" s="330" t="s">
        <v>43</v>
      </c>
      <c r="M59" s="185" t="s">
        <v>304</v>
      </c>
      <c r="N59" s="185" t="s">
        <v>305</v>
      </c>
      <c r="O59" s="190" t="s">
        <v>359</v>
      </c>
      <c r="P59" s="331" t="s">
        <v>307</v>
      </c>
      <c r="Q59" s="190" t="s">
        <v>47</v>
      </c>
      <c r="R59" s="190" t="s">
        <v>58</v>
      </c>
      <c r="S59" s="340" t="s">
        <v>229</v>
      </c>
      <c r="T59" s="327">
        <v>0</v>
      </c>
      <c r="U59" s="327">
        <v>0.5</v>
      </c>
      <c r="V59" s="327">
        <v>0.25</v>
      </c>
      <c r="W59" s="327">
        <v>0.25</v>
      </c>
      <c r="X59" s="327">
        <f t="shared" si="3"/>
        <v>1</v>
      </c>
    </row>
    <row r="60" spans="1:24" ht="75" customHeight="1">
      <c r="A60" s="19"/>
      <c r="B60" s="334" t="s">
        <v>360</v>
      </c>
      <c r="C60" s="333" t="s">
        <v>34</v>
      </c>
      <c r="D60" s="334" t="s">
        <v>361</v>
      </c>
      <c r="E60" s="334" t="s">
        <v>52</v>
      </c>
      <c r="F60" s="334" t="s">
        <v>52</v>
      </c>
      <c r="G60" s="333" t="s">
        <v>362</v>
      </c>
      <c r="H60" s="333" t="s">
        <v>363</v>
      </c>
      <c r="I60" s="333" t="s">
        <v>364</v>
      </c>
      <c r="J60" s="333" t="s">
        <v>365</v>
      </c>
      <c r="K60" s="333" t="s">
        <v>366</v>
      </c>
      <c r="L60" s="330" t="s">
        <v>43</v>
      </c>
      <c r="M60" s="185" t="s">
        <v>304</v>
      </c>
      <c r="N60" s="185" t="s">
        <v>367</v>
      </c>
      <c r="O60" s="190" t="s">
        <v>359</v>
      </c>
      <c r="P60" s="331" t="s">
        <v>307</v>
      </c>
      <c r="Q60" s="190" t="s">
        <v>47</v>
      </c>
      <c r="R60" s="190" t="s">
        <v>58</v>
      </c>
      <c r="S60" s="340" t="s">
        <v>229</v>
      </c>
      <c r="T60" s="327">
        <v>0.25</v>
      </c>
      <c r="U60" s="327">
        <v>0.12</v>
      </c>
      <c r="V60" s="327">
        <v>0.25</v>
      </c>
      <c r="W60" s="327">
        <v>0.38</v>
      </c>
      <c r="X60" s="327">
        <f t="shared" si="3"/>
        <v>1</v>
      </c>
    </row>
    <row r="61" spans="1:24" ht="63" customHeight="1">
      <c r="A61" s="19"/>
      <c r="B61" s="334" t="s">
        <v>33</v>
      </c>
      <c r="C61" s="333" t="s">
        <v>34</v>
      </c>
      <c r="D61" s="334" t="s">
        <v>59</v>
      </c>
      <c r="E61" s="334" t="s">
        <v>52</v>
      </c>
      <c r="F61" s="334" t="s">
        <v>52</v>
      </c>
      <c r="G61" s="333" t="s">
        <v>368</v>
      </c>
      <c r="H61" s="333" t="s">
        <v>369</v>
      </c>
      <c r="I61" s="333" t="s">
        <v>370</v>
      </c>
      <c r="J61" s="333" t="s">
        <v>371</v>
      </c>
      <c r="K61" s="333" t="s">
        <v>372</v>
      </c>
      <c r="L61" s="330" t="s">
        <v>43</v>
      </c>
      <c r="M61" s="185" t="s">
        <v>304</v>
      </c>
      <c r="N61" s="185" t="s">
        <v>373</v>
      </c>
      <c r="O61" s="190" t="s">
        <v>359</v>
      </c>
      <c r="P61" s="331" t="s">
        <v>307</v>
      </c>
      <c r="Q61" s="190" t="s">
        <v>47</v>
      </c>
      <c r="R61" s="190" t="s">
        <v>58</v>
      </c>
      <c r="S61" s="340" t="s">
        <v>229</v>
      </c>
      <c r="T61" s="355">
        <v>0</v>
      </c>
      <c r="U61" s="356">
        <v>0.14000000000000001</v>
      </c>
      <c r="V61" s="356">
        <v>0.43</v>
      </c>
      <c r="W61" s="356">
        <v>0.43</v>
      </c>
      <c r="X61" s="327">
        <f t="shared" si="3"/>
        <v>1</v>
      </c>
    </row>
    <row r="62" spans="1:24" ht="63" customHeight="1">
      <c r="A62" s="19"/>
      <c r="B62" s="334" t="s">
        <v>49</v>
      </c>
      <c r="C62" s="334" t="s">
        <v>34</v>
      </c>
      <c r="D62" s="334" t="s">
        <v>59</v>
      </c>
      <c r="E62" s="334" t="s">
        <v>52</v>
      </c>
      <c r="F62" s="334" t="s">
        <v>52</v>
      </c>
      <c r="G62" s="334" t="s">
        <v>374</v>
      </c>
      <c r="H62" s="334" t="s">
        <v>375</v>
      </c>
      <c r="I62" s="334" t="s">
        <v>375</v>
      </c>
      <c r="J62" s="334" t="s">
        <v>376</v>
      </c>
      <c r="K62" s="334" t="s">
        <v>377</v>
      </c>
      <c r="L62" s="54" t="s">
        <v>43</v>
      </c>
      <c r="M62" s="53" t="s">
        <v>338</v>
      </c>
      <c r="N62" s="53" t="s">
        <v>339</v>
      </c>
      <c r="O62" s="190" t="s">
        <v>359</v>
      </c>
      <c r="P62" s="331" t="s">
        <v>307</v>
      </c>
      <c r="Q62" s="52" t="s">
        <v>47</v>
      </c>
      <c r="R62" s="52" t="s">
        <v>58</v>
      </c>
      <c r="S62" s="340" t="s">
        <v>229</v>
      </c>
      <c r="T62" s="327">
        <v>0</v>
      </c>
      <c r="U62" s="327">
        <v>0.25</v>
      </c>
      <c r="V62" s="327">
        <v>0.5</v>
      </c>
      <c r="W62" s="327">
        <v>0.25</v>
      </c>
      <c r="X62" s="335">
        <f t="shared" si="3"/>
        <v>1</v>
      </c>
    </row>
    <row r="63" spans="1:24" ht="63" customHeight="1">
      <c r="A63" s="19"/>
      <c r="B63" s="333" t="s">
        <v>360</v>
      </c>
      <c r="C63" s="333" t="s">
        <v>34</v>
      </c>
      <c r="D63" s="334" t="s">
        <v>361</v>
      </c>
      <c r="E63" s="334" t="s">
        <v>52</v>
      </c>
      <c r="F63" s="333" t="s">
        <v>52</v>
      </c>
      <c r="G63" s="333" t="s">
        <v>378</v>
      </c>
      <c r="H63" s="333" t="s">
        <v>379</v>
      </c>
      <c r="I63" s="333" t="s">
        <v>1336</v>
      </c>
      <c r="J63" s="333" t="s">
        <v>381</v>
      </c>
      <c r="K63" s="333" t="s">
        <v>382</v>
      </c>
      <c r="L63" s="330" t="s">
        <v>43</v>
      </c>
      <c r="M63" s="185" t="s">
        <v>330</v>
      </c>
      <c r="N63" s="185" t="s">
        <v>331</v>
      </c>
      <c r="O63" s="330" t="s">
        <v>332</v>
      </c>
      <c r="P63" s="331" t="s">
        <v>307</v>
      </c>
      <c r="Q63" s="190" t="s">
        <v>47</v>
      </c>
      <c r="R63" s="190" t="s">
        <v>58</v>
      </c>
      <c r="S63" s="340" t="s">
        <v>229</v>
      </c>
      <c r="T63" s="349">
        <v>0.28149999999999997</v>
      </c>
      <c r="U63" s="349">
        <v>0.2802</v>
      </c>
      <c r="V63" s="349">
        <v>0.22839999999999999</v>
      </c>
      <c r="W63" s="349">
        <v>0.2099</v>
      </c>
      <c r="X63" s="349">
        <f t="shared" si="3"/>
        <v>1</v>
      </c>
    </row>
    <row r="64" spans="1:24" ht="78.75" customHeight="1">
      <c r="A64" s="19"/>
      <c r="B64" s="333" t="s">
        <v>308</v>
      </c>
      <c r="C64" s="333" t="s">
        <v>34</v>
      </c>
      <c r="D64" s="334" t="s">
        <v>361</v>
      </c>
      <c r="E64" s="334" t="s">
        <v>52</v>
      </c>
      <c r="F64" s="333" t="s">
        <v>52</v>
      </c>
      <c r="G64" s="333" t="s">
        <v>383</v>
      </c>
      <c r="H64" s="333" t="s">
        <v>384</v>
      </c>
      <c r="I64" s="333" t="s">
        <v>385</v>
      </c>
      <c r="J64" s="333" t="s">
        <v>386</v>
      </c>
      <c r="K64" s="333" t="s">
        <v>387</v>
      </c>
      <c r="L64" s="330" t="s">
        <v>43</v>
      </c>
      <c r="M64" s="185" t="s">
        <v>388</v>
      </c>
      <c r="N64" s="185" t="s">
        <v>389</v>
      </c>
      <c r="O64" s="330" t="s">
        <v>390</v>
      </c>
      <c r="P64" s="331" t="s">
        <v>307</v>
      </c>
      <c r="Q64" s="190" t="s">
        <v>47</v>
      </c>
      <c r="R64" s="190" t="s">
        <v>58</v>
      </c>
      <c r="S64" s="340" t="s">
        <v>229</v>
      </c>
      <c r="T64" s="327">
        <v>0.5</v>
      </c>
      <c r="U64" s="327">
        <v>0.5</v>
      </c>
      <c r="V64" s="327">
        <v>0</v>
      </c>
      <c r="W64" s="327">
        <v>0</v>
      </c>
      <c r="X64" s="327">
        <f t="shared" si="3"/>
        <v>1</v>
      </c>
    </row>
    <row r="65" spans="1:24" ht="78.75" customHeight="1">
      <c r="A65" s="19"/>
      <c r="B65" s="333" t="s">
        <v>49</v>
      </c>
      <c r="C65" s="380" t="s">
        <v>34</v>
      </c>
      <c r="D65" s="380" t="s">
        <v>59</v>
      </c>
      <c r="E65" s="380" t="s">
        <v>52</v>
      </c>
      <c r="F65" s="333" t="s">
        <v>52</v>
      </c>
      <c r="G65" s="333" t="s">
        <v>152</v>
      </c>
      <c r="H65" s="333" t="s">
        <v>153</v>
      </c>
      <c r="I65" s="333" t="s">
        <v>154</v>
      </c>
      <c r="J65" s="333" t="s">
        <v>155</v>
      </c>
      <c r="K65" s="333" t="s">
        <v>156</v>
      </c>
      <c r="L65" s="190" t="s">
        <v>43</v>
      </c>
      <c r="M65" s="185" t="s">
        <v>391</v>
      </c>
      <c r="N65" s="185" t="s">
        <v>391</v>
      </c>
      <c r="O65" s="190" t="s">
        <v>392</v>
      </c>
      <c r="P65" s="331" t="s">
        <v>393</v>
      </c>
      <c r="Q65" s="190" t="s">
        <v>47</v>
      </c>
      <c r="R65" s="190" t="s">
        <v>58</v>
      </c>
      <c r="S65" s="332" t="s">
        <v>229</v>
      </c>
      <c r="T65" s="345">
        <v>0.56599999999999995</v>
      </c>
      <c r="U65" s="349">
        <v>0.22639999999999999</v>
      </c>
      <c r="V65" s="349">
        <v>9.4E-2</v>
      </c>
      <c r="W65" s="349">
        <v>0.11310000000000001</v>
      </c>
      <c r="X65" s="346">
        <f>+SUM(T65:W65)</f>
        <v>0.99949999999999994</v>
      </c>
    </row>
    <row r="66" spans="1:24" ht="141.75" customHeight="1">
      <c r="A66" s="19"/>
      <c r="B66" s="333" t="s">
        <v>273</v>
      </c>
      <c r="C66" s="399" t="s">
        <v>115</v>
      </c>
      <c r="D66" s="334" t="s">
        <v>361</v>
      </c>
      <c r="E66" s="380" t="s">
        <v>52</v>
      </c>
      <c r="F66" s="333" t="s">
        <v>52</v>
      </c>
      <c r="G66" s="333" t="s">
        <v>394</v>
      </c>
      <c r="H66" s="334" t="s">
        <v>395</v>
      </c>
      <c r="I66" s="333" t="s">
        <v>396</v>
      </c>
      <c r="J66" s="333" t="s">
        <v>397</v>
      </c>
      <c r="K66" s="333" t="s">
        <v>398</v>
      </c>
      <c r="L66" s="330" t="s">
        <v>399</v>
      </c>
      <c r="M66" s="185" t="s">
        <v>400</v>
      </c>
      <c r="N66" s="185" t="s">
        <v>401</v>
      </c>
      <c r="O66" s="190" t="s">
        <v>402</v>
      </c>
      <c r="P66" s="331" t="s">
        <v>393</v>
      </c>
      <c r="Q66" s="190" t="s">
        <v>65</v>
      </c>
      <c r="R66" s="190" t="s">
        <v>75</v>
      </c>
      <c r="S66" s="340">
        <v>325785000</v>
      </c>
      <c r="T66" s="349">
        <v>0.26590000000000003</v>
      </c>
      <c r="U66" s="349">
        <v>0.39229999999999998</v>
      </c>
      <c r="V66" s="349">
        <v>0.24729999999999999</v>
      </c>
      <c r="W66" s="349">
        <v>9.4500000000000001E-2</v>
      </c>
      <c r="X66" s="349">
        <f>+T66+U66+V66+W66</f>
        <v>1</v>
      </c>
    </row>
    <row r="67" spans="1:24" ht="127.5" customHeight="1">
      <c r="A67" s="19"/>
      <c r="B67" s="333" t="s">
        <v>273</v>
      </c>
      <c r="C67" s="333" t="s">
        <v>115</v>
      </c>
      <c r="D67" s="333" t="s">
        <v>361</v>
      </c>
      <c r="E67" s="380" t="s">
        <v>52</v>
      </c>
      <c r="F67" s="333" t="s">
        <v>52</v>
      </c>
      <c r="G67" s="333" t="s">
        <v>403</v>
      </c>
      <c r="H67" s="334" t="s">
        <v>404</v>
      </c>
      <c r="I67" s="333" t="s">
        <v>405</v>
      </c>
      <c r="J67" s="333" t="s">
        <v>406</v>
      </c>
      <c r="K67" s="333" t="s">
        <v>407</v>
      </c>
      <c r="L67" s="330" t="s">
        <v>43</v>
      </c>
      <c r="M67" s="185" t="s">
        <v>408</v>
      </c>
      <c r="N67" s="185" t="s">
        <v>409</v>
      </c>
      <c r="O67" s="190" t="s">
        <v>410</v>
      </c>
      <c r="P67" s="331" t="s">
        <v>393</v>
      </c>
      <c r="Q67" s="190" t="s">
        <v>65</v>
      </c>
      <c r="R67" s="190" t="s">
        <v>75</v>
      </c>
      <c r="S67" s="340">
        <v>377197823.19999999</v>
      </c>
      <c r="T67" s="349">
        <v>4.8000000000000001E-2</v>
      </c>
      <c r="U67" s="349">
        <v>0.30233333333333334</v>
      </c>
      <c r="V67" s="349">
        <v>0.3337</v>
      </c>
      <c r="W67" s="349">
        <v>0.316</v>
      </c>
      <c r="X67" s="349">
        <f>+T67+U67+V67+W67</f>
        <v>1.0000333333333333</v>
      </c>
    </row>
    <row r="68" spans="1:24" ht="144" customHeight="1">
      <c r="A68" s="19"/>
      <c r="B68" s="380" t="s">
        <v>49</v>
      </c>
      <c r="C68" s="380" t="s">
        <v>411</v>
      </c>
      <c r="D68" s="380" t="s">
        <v>412</v>
      </c>
      <c r="E68" s="380" t="s">
        <v>36</v>
      </c>
      <c r="F68" s="333" t="s">
        <v>52</v>
      </c>
      <c r="G68" s="334" t="s">
        <v>413</v>
      </c>
      <c r="H68" s="334" t="s">
        <v>414</v>
      </c>
      <c r="I68" s="333" t="s">
        <v>415</v>
      </c>
      <c r="J68" s="333" t="s">
        <v>416</v>
      </c>
      <c r="K68" s="333" t="s">
        <v>417</v>
      </c>
      <c r="L68" s="330" t="s">
        <v>109</v>
      </c>
      <c r="M68" s="185" t="s">
        <v>418</v>
      </c>
      <c r="N68" s="185" t="s">
        <v>419</v>
      </c>
      <c r="O68" s="190" t="s">
        <v>420</v>
      </c>
      <c r="P68" s="331" t="s">
        <v>421</v>
      </c>
      <c r="Q68" s="190" t="s">
        <v>47</v>
      </c>
      <c r="R68" s="190" t="s">
        <v>58</v>
      </c>
      <c r="S68" s="332" t="s">
        <v>229</v>
      </c>
      <c r="T68" s="342">
        <v>0</v>
      </c>
      <c r="U68" s="342">
        <v>1</v>
      </c>
      <c r="V68" s="342">
        <v>0</v>
      </c>
      <c r="W68" s="342">
        <v>1</v>
      </c>
      <c r="X68" s="342">
        <v>2</v>
      </c>
    </row>
    <row r="69" spans="1:24" ht="141.75" customHeight="1">
      <c r="A69" s="19"/>
      <c r="B69" s="380" t="s">
        <v>49</v>
      </c>
      <c r="C69" s="380" t="s">
        <v>411</v>
      </c>
      <c r="D69" s="380" t="s">
        <v>412</v>
      </c>
      <c r="E69" s="380" t="s">
        <v>36</v>
      </c>
      <c r="F69" s="333" t="s">
        <v>52</v>
      </c>
      <c r="G69" s="334" t="s">
        <v>422</v>
      </c>
      <c r="H69" s="334" t="s">
        <v>423</v>
      </c>
      <c r="I69" s="333" t="s">
        <v>424</v>
      </c>
      <c r="J69" s="411" t="s">
        <v>425</v>
      </c>
      <c r="K69" s="333" t="s">
        <v>426</v>
      </c>
      <c r="L69" s="330" t="s">
        <v>109</v>
      </c>
      <c r="M69" s="185" t="s">
        <v>418</v>
      </c>
      <c r="N69" s="185" t="s">
        <v>419</v>
      </c>
      <c r="O69" s="190" t="s">
        <v>420</v>
      </c>
      <c r="P69" s="331" t="s">
        <v>421</v>
      </c>
      <c r="Q69" s="190" t="s">
        <v>47</v>
      </c>
      <c r="R69" s="190" t="s">
        <v>58</v>
      </c>
      <c r="S69" s="332" t="s">
        <v>229</v>
      </c>
      <c r="T69" s="342">
        <v>0</v>
      </c>
      <c r="U69" s="342">
        <v>1</v>
      </c>
      <c r="V69" s="342">
        <v>0</v>
      </c>
      <c r="W69" s="342">
        <v>1</v>
      </c>
      <c r="X69" s="342">
        <v>2</v>
      </c>
    </row>
    <row r="70" spans="1:24" ht="60" customHeight="1">
      <c r="A70" s="19"/>
      <c r="B70" s="412" t="s">
        <v>49</v>
      </c>
      <c r="C70" s="413" t="s">
        <v>427</v>
      </c>
      <c r="D70" s="413" t="s">
        <v>34</v>
      </c>
      <c r="E70" s="413" t="s">
        <v>34</v>
      </c>
      <c r="F70" s="414" t="s">
        <v>34</v>
      </c>
      <c r="G70" s="415" t="s">
        <v>428</v>
      </c>
      <c r="H70" s="415" t="s">
        <v>429</v>
      </c>
      <c r="I70" s="415" t="s">
        <v>430</v>
      </c>
      <c r="J70" s="415" t="s">
        <v>431</v>
      </c>
      <c r="K70" s="415" t="s">
        <v>432</v>
      </c>
      <c r="L70" s="397" t="s">
        <v>109</v>
      </c>
      <c r="M70" s="185" t="s">
        <v>418</v>
      </c>
      <c r="N70" s="416" t="s">
        <v>433</v>
      </c>
      <c r="O70" s="357" t="s">
        <v>434</v>
      </c>
      <c r="P70" s="331" t="s">
        <v>421</v>
      </c>
      <c r="Q70" s="357" t="s">
        <v>47</v>
      </c>
      <c r="R70" s="357" t="s">
        <v>58</v>
      </c>
      <c r="S70" s="357" t="s">
        <v>229</v>
      </c>
      <c r="T70" s="342">
        <v>0</v>
      </c>
      <c r="U70" s="342">
        <v>1</v>
      </c>
      <c r="V70" s="342">
        <v>0</v>
      </c>
      <c r="W70" s="342">
        <v>1</v>
      </c>
      <c r="X70" s="342">
        <v>2</v>
      </c>
    </row>
    <row r="71" spans="1:24" ht="90" customHeight="1">
      <c r="A71" s="19"/>
      <c r="B71" s="412" t="s">
        <v>49</v>
      </c>
      <c r="C71" s="417" t="s">
        <v>34</v>
      </c>
      <c r="D71" s="418" t="s">
        <v>435</v>
      </c>
      <c r="E71" s="418" t="s">
        <v>36</v>
      </c>
      <c r="F71" s="419" t="s">
        <v>34</v>
      </c>
      <c r="G71" s="415" t="s">
        <v>436</v>
      </c>
      <c r="H71" s="415" t="s">
        <v>437</v>
      </c>
      <c r="I71" s="415" t="s">
        <v>438</v>
      </c>
      <c r="J71" s="415" t="s">
        <v>439</v>
      </c>
      <c r="K71" s="415" t="s">
        <v>440</v>
      </c>
      <c r="L71" s="395" t="s">
        <v>43</v>
      </c>
      <c r="M71" s="185" t="s">
        <v>418</v>
      </c>
      <c r="N71" s="416" t="s">
        <v>433</v>
      </c>
      <c r="O71" s="358" t="s">
        <v>434</v>
      </c>
      <c r="P71" s="331" t="s">
        <v>421</v>
      </c>
      <c r="Q71" s="358" t="s">
        <v>47</v>
      </c>
      <c r="R71" s="358" t="s">
        <v>58</v>
      </c>
      <c r="S71" s="358" t="s">
        <v>229</v>
      </c>
      <c r="T71" s="342">
        <v>1</v>
      </c>
      <c r="U71" s="342">
        <v>1</v>
      </c>
      <c r="V71" s="342">
        <v>1</v>
      </c>
      <c r="W71" s="342">
        <v>1</v>
      </c>
      <c r="X71" s="342">
        <v>4</v>
      </c>
    </row>
    <row r="72" spans="1:24" ht="135" customHeight="1">
      <c r="A72" s="19"/>
      <c r="B72" s="380" t="s">
        <v>49</v>
      </c>
      <c r="C72" s="420" t="s">
        <v>441</v>
      </c>
      <c r="D72" s="380" t="s">
        <v>442</v>
      </c>
      <c r="E72" s="380" t="s">
        <v>443</v>
      </c>
      <c r="F72" s="333" t="s">
        <v>52</v>
      </c>
      <c r="G72" s="421" t="s">
        <v>444</v>
      </c>
      <c r="H72" s="422" t="s">
        <v>445</v>
      </c>
      <c r="I72" s="421" t="s">
        <v>446</v>
      </c>
      <c r="J72" s="422" t="s">
        <v>447</v>
      </c>
      <c r="K72" s="421" t="s">
        <v>448</v>
      </c>
      <c r="L72" s="423" t="s">
        <v>43</v>
      </c>
      <c r="M72" s="185" t="s">
        <v>418</v>
      </c>
      <c r="N72" s="424" t="s">
        <v>449</v>
      </c>
      <c r="O72" s="359" t="s">
        <v>450</v>
      </c>
      <c r="P72" s="331" t="s">
        <v>421</v>
      </c>
      <c r="Q72" s="190" t="s">
        <v>47</v>
      </c>
      <c r="R72" s="190" t="s">
        <v>58</v>
      </c>
      <c r="S72" s="360" t="s">
        <v>229</v>
      </c>
      <c r="T72" s="342">
        <v>1</v>
      </c>
      <c r="U72" s="342">
        <v>1</v>
      </c>
      <c r="V72" s="342">
        <v>1</v>
      </c>
      <c r="W72" s="342">
        <v>1</v>
      </c>
      <c r="X72" s="342">
        <v>4</v>
      </c>
    </row>
    <row r="73" spans="1:24" ht="94.5" customHeight="1">
      <c r="A73" s="19"/>
      <c r="B73" s="185" t="s">
        <v>451</v>
      </c>
      <c r="C73" s="185" t="s">
        <v>452</v>
      </c>
      <c r="D73" s="185" t="s">
        <v>128</v>
      </c>
      <c r="E73" s="185" t="s">
        <v>52</v>
      </c>
      <c r="F73" s="190" t="s">
        <v>52</v>
      </c>
      <c r="G73" s="185" t="s">
        <v>453</v>
      </c>
      <c r="H73" s="53" t="s">
        <v>454</v>
      </c>
      <c r="I73" s="185" t="s">
        <v>455</v>
      </c>
      <c r="J73" s="185" t="s">
        <v>456</v>
      </c>
      <c r="K73" s="185" t="s">
        <v>457</v>
      </c>
      <c r="L73" s="425" t="s">
        <v>43</v>
      </c>
      <c r="M73" s="185" t="s">
        <v>458</v>
      </c>
      <c r="N73" s="425" t="s">
        <v>459</v>
      </c>
      <c r="O73" s="185" t="s">
        <v>460</v>
      </c>
      <c r="P73" s="185" t="s">
        <v>461</v>
      </c>
      <c r="Q73" s="287" t="s">
        <v>47</v>
      </c>
      <c r="R73" s="361" t="s">
        <v>58</v>
      </c>
      <c r="S73" s="362" t="s">
        <v>206</v>
      </c>
      <c r="T73" s="363">
        <v>0</v>
      </c>
      <c r="U73" s="363">
        <v>1</v>
      </c>
      <c r="V73" s="363">
        <v>1</v>
      </c>
      <c r="W73" s="363">
        <v>1</v>
      </c>
      <c r="X73" s="363">
        <f>+SUM(T73:W73)</f>
        <v>3</v>
      </c>
    </row>
    <row r="74" spans="1:24" ht="63" customHeight="1">
      <c r="A74" s="19"/>
      <c r="B74" s="185" t="s">
        <v>451</v>
      </c>
      <c r="C74" s="185" t="s">
        <v>452</v>
      </c>
      <c r="D74" s="185" t="s">
        <v>128</v>
      </c>
      <c r="E74" s="185" t="s">
        <v>52</v>
      </c>
      <c r="F74" s="190" t="s">
        <v>52</v>
      </c>
      <c r="G74" s="185" t="s">
        <v>462</v>
      </c>
      <c r="H74" s="53" t="s">
        <v>463</v>
      </c>
      <c r="I74" s="185" t="s">
        <v>464</v>
      </c>
      <c r="J74" s="185" t="s">
        <v>465</v>
      </c>
      <c r="K74" s="185" t="s">
        <v>466</v>
      </c>
      <c r="L74" s="425" t="s">
        <v>43</v>
      </c>
      <c r="M74" s="425" t="s">
        <v>467</v>
      </c>
      <c r="N74" s="425" t="s">
        <v>459</v>
      </c>
      <c r="O74" s="185" t="s">
        <v>468</v>
      </c>
      <c r="P74" s="185" t="s">
        <v>461</v>
      </c>
      <c r="Q74" s="287" t="s">
        <v>47</v>
      </c>
      <c r="R74" s="361" t="s">
        <v>58</v>
      </c>
      <c r="S74" s="362" t="s">
        <v>206</v>
      </c>
      <c r="T74" s="363">
        <v>1</v>
      </c>
      <c r="U74" s="363">
        <v>1</v>
      </c>
      <c r="V74" s="363">
        <v>1</v>
      </c>
      <c r="W74" s="363">
        <v>1</v>
      </c>
      <c r="X74" s="363">
        <f>+SUM(T74:W74)</f>
        <v>4</v>
      </c>
    </row>
    <row r="75" spans="1:24" ht="94.5" customHeight="1">
      <c r="A75" s="19"/>
      <c r="B75" s="185" t="s">
        <v>451</v>
      </c>
      <c r="C75" s="185" t="s">
        <v>452</v>
      </c>
      <c r="D75" s="185" t="s">
        <v>469</v>
      </c>
      <c r="E75" s="185" t="s">
        <v>52</v>
      </c>
      <c r="F75" s="190" t="s">
        <v>52</v>
      </c>
      <c r="G75" s="185" t="s">
        <v>470</v>
      </c>
      <c r="H75" s="53" t="s">
        <v>471</v>
      </c>
      <c r="I75" s="185" t="s">
        <v>472</v>
      </c>
      <c r="J75" s="185" t="s">
        <v>473</v>
      </c>
      <c r="K75" s="185" t="s">
        <v>474</v>
      </c>
      <c r="L75" s="425" t="s">
        <v>475</v>
      </c>
      <c r="M75" s="425" t="s">
        <v>476</v>
      </c>
      <c r="N75" s="425" t="s">
        <v>459</v>
      </c>
      <c r="O75" s="185" t="s">
        <v>460</v>
      </c>
      <c r="P75" s="185" t="s">
        <v>461</v>
      </c>
      <c r="Q75" s="287" t="s">
        <v>47</v>
      </c>
      <c r="R75" s="361" t="s">
        <v>58</v>
      </c>
      <c r="S75" s="362" t="s">
        <v>206</v>
      </c>
      <c r="T75" s="364"/>
      <c r="U75" s="363">
        <v>1</v>
      </c>
      <c r="V75" s="363"/>
      <c r="W75" s="365">
        <v>1</v>
      </c>
      <c r="X75" s="364"/>
    </row>
    <row r="76" spans="1:24" ht="78.75" customHeight="1">
      <c r="A76" s="19"/>
      <c r="B76" s="297" t="s">
        <v>66</v>
      </c>
      <c r="C76" s="217" t="s">
        <v>34</v>
      </c>
      <c r="D76" s="217" t="s">
        <v>34</v>
      </c>
      <c r="E76" s="217" t="s">
        <v>34</v>
      </c>
      <c r="F76" s="217" t="s">
        <v>34</v>
      </c>
      <c r="G76" s="217" t="s">
        <v>477</v>
      </c>
      <c r="H76" s="297" t="s">
        <v>478</v>
      </c>
      <c r="I76" s="217" t="s">
        <v>479</v>
      </c>
      <c r="J76" s="217" t="s">
        <v>480</v>
      </c>
      <c r="K76" s="217" t="s">
        <v>481</v>
      </c>
      <c r="L76" s="218" t="s">
        <v>142</v>
      </c>
      <c r="M76" s="158" t="s">
        <v>482</v>
      </c>
      <c r="N76" s="158" t="s">
        <v>459</v>
      </c>
      <c r="O76" s="160" t="s">
        <v>460</v>
      </c>
      <c r="P76" s="466" t="s">
        <v>461</v>
      </c>
      <c r="Q76" s="160" t="s">
        <v>47</v>
      </c>
      <c r="R76" s="160" t="s">
        <v>58</v>
      </c>
      <c r="S76" s="467" t="s">
        <v>206</v>
      </c>
      <c r="T76" s="468"/>
      <c r="U76" s="468"/>
      <c r="V76" s="468"/>
      <c r="W76" s="468">
        <v>0.62</v>
      </c>
      <c r="X76" s="476">
        <f>+SUM(W76)</f>
        <v>0.62</v>
      </c>
    </row>
    <row r="77" spans="1:24" ht="78.75" customHeight="1">
      <c r="A77" s="19"/>
      <c r="B77" s="217" t="s">
        <v>451</v>
      </c>
      <c r="C77" s="217" t="s">
        <v>34</v>
      </c>
      <c r="D77" s="217" t="s">
        <v>34</v>
      </c>
      <c r="E77" s="217" t="s">
        <v>34</v>
      </c>
      <c r="F77" s="217" t="s">
        <v>34</v>
      </c>
      <c r="G77" s="217" t="s">
        <v>483</v>
      </c>
      <c r="H77" s="297" t="s">
        <v>484</v>
      </c>
      <c r="I77" s="297" t="s">
        <v>485</v>
      </c>
      <c r="J77" s="217" t="s">
        <v>486</v>
      </c>
      <c r="K77" s="217" t="s">
        <v>487</v>
      </c>
      <c r="L77" s="218" t="s">
        <v>142</v>
      </c>
      <c r="M77" s="158" t="s">
        <v>458</v>
      </c>
      <c r="N77" s="158" t="s">
        <v>459</v>
      </c>
      <c r="O77" s="160" t="s">
        <v>460</v>
      </c>
      <c r="P77" s="466" t="s">
        <v>461</v>
      </c>
      <c r="Q77" s="160" t="s">
        <v>47</v>
      </c>
      <c r="R77" s="160" t="s">
        <v>58</v>
      </c>
      <c r="S77" s="467" t="s">
        <v>206</v>
      </c>
      <c r="T77" s="468"/>
      <c r="U77" s="468"/>
      <c r="V77" s="468"/>
      <c r="W77" s="476">
        <v>0.59499999999999997</v>
      </c>
      <c r="X77" s="476">
        <f>+SUM(W77)</f>
        <v>0.59499999999999997</v>
      </c>
    </row>
    <row r="78" spans="1:24" ht="83.25" customHeight="1">
      <c r="A78" s="19"/>
      <c r="B78" s="217" t="s">
        <v>451</v>
      </c>
      <c r="C78" s="217" t="s">
        <v>34</v>
      </c>
      <c r="D78" s="217" t="s">
        <v>34</v>
      </c>
      <c r="E78" s="217" t="s">
        <v>34</v>
      </c>
      <c r="F78" s="217" t="s">
        <v>34</v>
      </c>
      <c r="G78" s="217" t="s">
        <v>483</v>
      </c>
      <c r="H78" s="297" t="s">
        <v>488</v>
      </c>
      <c r="I78" s="217" t="s">
        <v>489</v>
      </c>
      <c r="J78" s="217" t="s">
        <v>490</v>
      </c>
      <c r="K78" s="217" t="s">
        <v>491</v>
      </c>
      <c r="L78" s="218" t="s">
        <v>43</v>
      </c>
      <c r="M78" s="158" t="s">
        <v>458</v>
      </c>
      <c r="N78" s="158" t="s">
        <v>459</v>
      </c>
      <c r="O78" s="160" t="s">
        <v>460</v>
      </c>
      <c r="P78" s="466" t="s">
        <v>461</v>
      </c>
      <c r="Q78" s="160" t="s">
        <v>47</v>
      </c>
      <c r="R78" s="160" t="s">
        <v>58</v>
      </c>
      <c r="S78" s="467" t="s">
        <v>206</v>
      </c>
      <c r="T78" s="468">
        <v>1</v>
      </c>
      <c r="U78" s="468">
        <v>1</v>
      </c>
      <c r="V78" s="468">
        <v>1</v>
      </c>
      <c r="W78" s="468">
        <v>1</v>
      </c>
      <c r="X78" s="468">
        <f>+AVERAGE(T78:W78)</f>
        <v>1</v>
      </c>
    </row>
    <row r="79" spans="1:24" ht="82.2" customHeight="1">
      <c r="A79" s="19"/>
      <c r="B79" s="333" t="s">
        <v>91</v>
      </c>
      <c r="C79" s="334" t="s">
        <v>492</v>
      </c>
      <c r="D79" s="333" t="s">
        <v>493</v>
      </c>
      <c r="E79" s="333" t="s">
        <v>494</v>
      </c>
      <c r="F79" s="333" t="s">
        <v>52</v>
      </c>
      <c r="G79" s="334" t="s">
        <v>495</v>
      </c>
      <c r="H79" s="334" t="s">
        <v>496</v>
      </c>
      <c r="I79" s="334" t="s">
        <v>497</v>
      </c>
      <c r="J79" s="334" t="s">
        <v>498</v>
      </c>
      <c r="K79" s="334" t="s">
        <v>499</v>
      </c>
      <c r="L79" s="330" t="s">
        <v>43</v>
      </c>
      <c r="M79" s="185" t="s">
        <v>500</v>
      </c>
      <c r="N79" s="185" t="s">
        <v>500</v>
      </c>
      <c r="O79" s="52" t="s">
        <v>501</v>
      </c>
      <c r="P79" s="331" t="s">
        <v>502</v>
      </c>
      <c r="Q79" s="190" t="s">
        <v>47</v>
      </c>
      <c r="R79" s="333" t="s">
        <v>58</v>
      </c>
      <c r="S79" s="332" t="s">
        <v>34</v>
      </c>
      <c r="T79" s="330">
        <v>12</v>
      </c>
      <c r="U79" s="330">
        <v>1</v>
      </c>
      <c r="V79" s="330">
        <v>6</v>
      </c>
      <c r="W79" s="330">
        <v>41</v>
      </c>
      <c r="X79" s="330">
        <f t="shared" ref="X79:X83" si="4">SUM(T79:W79)</f>
        <v>60</v>
      </c>
    </row>
    <row r="80" spans="1:24" ht="124.2" customHeight="1">
      <c r="A80" s="19"/>
      <c r="B80" s="333" t="s">
        <v>91</v>
      </c>
      <c r="C80" s="334" t="s">
        <v>503</v>
      </c>
      <c r="D80" s="333" t="s">
        <v>493</v>
      </c>
      <c r="E80" s="333" t="s">
        <v>504</v>
      </c>
      <c r="F80" s="333" t="s">
        <v>52</v>
      </c>
      <c r="G80" s="334" t="s">
        <v>505</v>
      </c>
      <c r="H80" s="334" t="s">
        <v>506</v>
      </c>
      <c r="I80" s="334" t="s">
        <v>507</v>
      </c>
      <c r="J80" s="334" t="s">
        <v>508</v>
      </c>
      <c r="K80" s="334" t="s">
        <v>509</v>
      </c>
      <c r="L80" s="330" t="s">
        <v>43</v>
      </c>
      <c r="M80" s="185" t="s">
        <v>500</v>
      </c>
      <c r="N80" s="185" t="s">
        <v>500</v>
      </c>
      <c r="O80" s="52" t="s">
        <v>501</v>
      </c>
      <c r="P80" s="331" t="s">
        <v>502</v>
      </c>
      <c r="Q80" s="190" t="s">
        <v>65</v>
      </c>
      <c r="R80" s="333" t="s">
        <v>75</v>
      </c>
      <c r="S80" s="366">
        <v>49350000</v>
      </c>
      <c r="T80" s="367">
        <v>14</v>
      </c>
      <c r="U80" s="367">
        <v>27</v>
      </c>
      <c r="V80" s="342">
        <v>9</v>
      </c>
      <c r="W80" s="342">
        <v>0</v>
      </c>
      <c r="X80" s="342">
        <f t="shared" si="4"/>
        <v>50</v>
      </c>
    </row>
    <row r="81" spans="1:24" ht="103.5" customHeight="1">
      <c r="A81" s="19"/>
      <c r="B81" s="333" t="s">
        <v>308</v>
      </c>
      <c r="C81" s="334" t="s">
        <v>503</v>
      </c>
      <c r="D81" s="334" t="s">
        <v>493</v>
      </c>
      <c r="E81" s="333" t="s">
        <v>510</v>
      </c>
      <c r="F81" s="333" t="s">
        <v>52</v>
      </c>
      <c r="G81" s="334" t="s">
        <v>511</v>
      </c>
      <c r="H81" s="334" t="s">
        <v>512</v>
      </c>
      <c r="I81" s="334" t="s">
        <v>513</v>
      </c>
      <c r="J81" s="334" t="s">
        <v>514</v>
      </c>
      <c r="K81" s="334" t="s">
        <v>515</v>
      </c>
      <c r="L81" s="330" t="s">
        <v>43</v>
      </c>
      <c r="M81" s="185" t="s">
        <v>516</v>
      </c>
      <c r="N81" s="185" t="s">
        <v>516</v>
      </c>
      <c r="O81" s="52" t="s">
        <v>501</v>
      </c>
      <c r="P81" s="331" t="s">
        <v>502</v>
      </c>
      <c r="Q81" s="190" t="s">
        <v>65</v>
      </c>
      <c r="R81" s="333" t="s">
        <v>75</v>
      </c>
      <c r="S81" s="366">
        <v>49350000</v>
      </c>
      <c r="T81" s="367">
        <v>6</v>
      </c>
      <c r="U81" s="367">
        <v>7</v>
      </c>
      <c r="V81" s="367">
        <v>3</v>
      </c>
      <c r="W81" s="342">
        <v>0</v>
      </c>
      <c r="X81" s="342">
        <f>+SUM(T81:W81)</f>
        <v>16</v>
      </c>
    </row>
    <row r="82" spans="1:24" ht="94.5" customHeight="1">
      <c r="A82" s="19"/>
      <c r="B82" s="333" t="s">
        <v>33</v>
      </c>
      <c r="C82" s="334" t="s">
        <v>492</v>
      </c>
      <c r="D82" s="334" t="s">
        <v>493</v>
      </c>
      <c r="E82" s="334" t="s">
        <v>494</v>
      </c>
      <c r="F82" s="333" t="s">
        <v>52</v>
      </c>
      <c r="G82" s="334" t="s">
        <v>517</v>
      </c>
      <c r="H82" s="334" t="s">
        <v>518</v>
      </c>
      <c r="I82" s="334" t="s">
        <v>519</v>
      </c>
      <c r="J82" s="334" t="s">
        <v>518</v>
      </c>
      <c r="K82" s="334" t="s">
        <v>520</v>
      </c>
      <c r="L82" s="330" t="s">
        <v>43</v>
      </c>
      <c r="M82" s="185" t="s">
        <v>516</v>
      </c>
      <c r="N82" s="185" t="s">
        <v>516</v>
      </c>
      <c r="O82" s="52" t="s">
        <v>501</v>
      </c>
      <c r="P82" s="331" t="s">
        <v>502</v>
      </c>
      <c r="Q82" s="190" t="s">
        <v>47</v>
      </c>
      <c r="R82" s="333" t="s">
        <v>58</v>
      </c>
      <c r="S82" s="332" t="s">
        <v>34</v>
      </c>
      <c r="T82" s="367">
        <v>17</v>
      </c>
      <c r="U82" s="367">
        <v>63</v>
      </c>
      <c r="V82" s="367">
        <v>17</v>
      </c>
      <c r="W82" s="367">
        <v>0</v>
      </c>
      <c r="X82" s="342">
        <f t="shared" si="4"/>
        <v>97</v>
      </c>
    </row>
    <row r="83" spans="1:24" ht="140.25" customHeight="1">
      <c r="A83" s="19"/>
      <c r="B83" s="333" t="s">
        <v>49</v>
      </c>
      <c r="C83" s="333" t="s">
        <v>521</v>
      </c>
      <c r="D83" s="333" t="s">
        <v>128</v>
      </c>
      <c r="E83" s="333" t="s">
        <v>78</v>
      </c>
      <c r="F83" s="333" t="s">
        <v>522</v>
      </c>
      <c r="G83" s="333" t="s">
        <v>523</v>
      </c>
      <c r="H83" s="334" t="s">
        <v>524</v>
      </c>
      <c r="I83" s="333" t="s">
        <v>525</v>
      </c>
      <c r="J83" s="426" t="s">
        <v>526</v>
      </c>
      <c r="K83" s="333" t="s">
        <v>527</v>
      </c>
      <c r="L83" s="330" t="s">
        <v>43</v>
      </c>
      <c r="M83" s="185" t="s">
        <v>528</v>
      </c>
      <c r="N83" s="185" t="s">
        <v>528</v>
      </c>
      <c r="O83" s="190" t="s">
        <v>529</v>
      </c>
      <c r="P83" s="331" t="s">
        <v>502</v>
      </c>
      <c r="Q83" s="190" t="s">
        <v>65</v>
      </c>
      <c r="R83" s="333" t="s">
        <v>48</v>
      </c>
      <c r="S83" s="332" t="s">
        <v>530</v>
      </c>
      <c r="T83" s="368">
        <v>0.1</v>
      </c>
      <c r="U83" s="368"/>
      <c r="V83" s="368"/>
      <c r="W83" s="368"/>
      <c r="X83" s="327">
        <f t="shared" si="4"/>
        <v>0.1</v>
      </c>
    </row>
    <row r="84" spans="1:24" ht="94.5" customHeight="1">
      <c r="A84" s="19"/>
      <c r="B84" s="333" t="s">
        <v>49</v>
      </c>
      <c r="C84" s="333" t="s">
        <v>34</v>
      </c>
      <c r="D84" s="333" t="s">
        <v>52</v>
      </c>
      <c r="E84" s="333" t="s">
        <v>52</v>
      </c>
      <c r="F84" s="333" t="s">
        <v>522</v>
      </c>
      <c r="G84" s="333" t="s">
        <v>531</v>
      </c>
      <c r="H84" s="334" t="s">
        <v>532</v>
      </c>
      <c r="I84" s="333" t="s">
        <v>533</v>
      </c>
      <c r="J84" s="427" t="s">
        <v>534</v>
      </c>
      <c r="K84" s="333" t="s">
        <v>535</v>
      </c>
      <c r="L84" s="330" t="s">
        <v>43</v>
      </c>
      <c r="M84" s="185" t="s">
        <v>536</v>
      </c>
      <c r="N84" s="185" t="s">
        <v>536</v>
      </c>
      <c r="O84" s="190" t="s">
        <v>529</v>
      </c>
      <c r="P84" s="331" t="s">
        <v>502</v>
      </c>
      <c r="Q84" s="190" t="s">
        <v>65</v>
      </c>
      <c r="R84" s="333" t="s">
        <v>48</v>
      </c>
      <c r="S84" s="332">
        <v>762983000</v>
      </c>
      <c r="T84" s="369">
        <v>0.13900000000000001</v>
      </c>
      <c r="U84" s="369">
        <v>0.222</v>
      </c>
      <c r="V84" s="327"/>
      <c r="W84" s="327"/>
      <c r="X84" s="349">
        <f t="shared" ref="X84:X87" si="5">SUM(T84:W84)</f>
        <v>0.36099999999999999</v>
      </c>
    </row>
    <row r="85" spans="1:24" ht="122.25" customHeight="1">
      <c r="A85" s="19"/>
      <c r="B85" s="371" t="s">
        <v>49</v>
      </c>
      <c r="C85" s="428" t="s">
        <v>34</v>
      </c>
      <c r="D85" s="428" t="s">
        <v>361</v>
      </c>
      <c r="E85" s="333" t="s">
        <v>443</v>
      </c>
      <c r="F85" s="371" t="s">
        <v>52</v>
      </c>
      <c r="G85" s="371" t="s">
        <v>537</v>
      </c>
      <c r="H85" s="428" t="s">
        <v>538</v>
      </c>
      <c r="I85" s="371" t="s">
        <v>539</v>
      </c>
      <c r="J85" s="371" t="s">
        <v>539</v>
      </c>
      <c r="K85" s="371" t="s">
        <v>540</v>
      </c>
      <c r="L85" s="429" t="s">
        <v>43</v>
      </c>
      <c r="M85" s="430" t="s">
        <v>541</v>
      </c>
      <c r="N85" s="430" t="s">
        <v>541</v>
      </c>
      <c r="O85" s="370" t="s">
        <v>542</v>
      </c>
      <c r="P85" s="331" t="s">
        <v>502</v>
      </c>
      <c r="Q85" s="370" t="s">
        <v>47</v>
      </c>
      <c r="R85" s="371" t="s">
        <v>58</v>
      </c>
      <c r="S85" s="372">
        <v>0</v>
      </c>
      <c r="T85" s="373">
        <v>0</v>
      </c>
      <c r="U85" s="374">
        <v>0.33329999999999999</v>
      </c>
      <c r="V85" s="375">
        <v>0.33329999999999999</v>
      </c>
      <c r="W85" s="375">
        <v>0.33329999999999999</v>
      </c>
      <c r="X85" s="375">
        <f t="shared" si="5"/>
        <v>0.99990000000000001</v>
      </c>
    </row>
    <row r="86" spans="1:24" ht="109.5" customHeight="1">
      <c r="A86" s="19"/>
      <c r="B86" s="371" t="s">
        <v>49</v>
      </c>
      <c r="C86" s="371" t="s">
        <v>52</v>
      </c>
      <c r="D86" s="371" t="s">
        <v>361</v>
      </c>
      <c r="E86" s="333" t="s">
        <v>443</v>
      </c>
      <c r="F86" s="371" t="s">
        <v>52</v>
      </c>
      <c r="G86" s="371" t="s">
        <v>543</v>
      </c>
      <c r="H86" s="428" t="s">
        <v>544</v>
      </c>
      <c r="I86" s="371" t="s">
        <v>545</v>
      </c>
      <c r="J86" s="371" t="s">
        <v>546</v>
      </c>
      <c r="K86" s="428" t="s">
        <v>547</v>
      </c>
      <c r="L86" s="429" t="s">
        <v>43</v>
      </c>
      <c r="M86" s="430" t="s">
        <v>541</v>
      </c>
      <c r="N86" s="430" t="s">
        <v>541</v>
      </c>
      <c r="O86" s="370" t="s">
        <v>542</v>
      </c>
      <c r="P86" s="331" t="s">
        <v>502</v>
      </c>
      <c r="Q86" s="370" t="s">
        <v>47</v>
      </c>
      <c r="R86" s="371" t="s">
        <v>58</v>
      </c>
      <c r="S86" s="372">
        <v>0</v>
      </c>
      <c r="T86" s="370">
        <v>0</v>
      </c>
      <c r="U86" s="376">
        <v>0.5</v>
      </c>
      <c r="V86" s="376">
        <v>0.5</v>
      </c>
      <c r="W86" s="370"/>
      <c r="X86" s="377">
        <f t="shared" si="5"/>
        <v>1</v>
      </c>
    </row>
    <row r="87" spans="1:24" ht="109.5" customHeight="1">
      <c r="A87" s="19"/>
      <c r="B87" s="333" t="s">
        <v>49</v>
      </c>
      <c r="C87" s="333" t="s">
        <v>548</v>
      </c>
      <c r="D87" s="333" t="s">
        <v>361</v>
      </c>
      <c r="E87" s="333" t="s">
        <v>549</v>
      </c>
      <c r="F87" s="333" t="s">
        <v>52</v>
      </c>
      <c r="G87" s="333" t="s">
        <v>550</v>
      </c>
      <c r="H87" s="334" t="s">
        <v>551</v>
      </c>
      <c r="I87" s="333" t="s">
        <v>552</v>
      </c>
      <c r="J87" s="333" t="s">
        <v>553</v>
      </c>
      <c r="K87" s="333" t="s">
        <v>554</v>
      </c>
      <c r="L87" s="330" t="s">
        <v>43</v>
      </c>
      <c r="M87" s="53" t="s">
        <v>555</v>
      </c>
      <c r="N87" s="53" t="s">
        <v>555</v>
      </c>
      <c r="O87" s="190" t="s">
        <v>542</v>
      </c>
      <c r="P87" s="331" t="s">
        <v>502</v>
      </c>
      <c r="Q87" s="190" t="s">
        <v>47</v>
      </c>
      <c r="R87" s="333" t="s">
        <v>58</v>
      </c>
      <c r="S87" s="332">
        <v>0</v>
      </c>
      <c r="T87" s="368">
        <v>0</v>
      </c>
      <c r="U87" s="368">
        <v>0.15</v>
      </c>
      <c r="V87" s="327">
        <v>0.25</v>
      </c>
      <c r="W87" s="327">
        <v>0.6</v>
      </c>
      <c r="X87" s="327">
        <f t="shared" si="5"/>
        <v>1</v>
      </c>
    </row>
    <row r="88" spans="1:24" ht="76.2" customHeight="1">
      <c r="A88" s="19"/>
      <c r="B88" s="371" t="s">
        <v>49</v>
      </c>
      <c r="C88" s="428" t="s">
        <v>556</v>
      </c>
      <c r="D88" s="428" t="s">
        <v>557</v>
      </c>
      <c r="E88" s="334" t="s">
        <v>558</v>
      </c>
      <c r="F88" s="371" t="s">
        <v>52</v>
      </c>
      <c r="G88" s="379" t="s">
        <v>559</v>
      </c>
      <c r="H88" s="379" t="s">
        <v>560</v>
      </c>
      <c r="I88" s="379" t="s">
        <v>561</v>
      </c>
      <c r="J88" s="431" t="s">
        <v>562</v>
      </c>
      <c r="K88" s="431" t="s">
        <v>563</v>
      </c>
      <c r="L88" s="378" t="s">
        <v>43</v>
      </c>
      <c r="M88" s="432" t="s">
        <v>564</v>
      </c>
      <c r="N88" s="432" t="s">
        <v>564</v>
      </c>
      <c r="O88" s="378" t="s">
        <v>565</v>
      </c>
      <c r="P88" s="331" t="s">
        <v>502</v>
      </c>
      <c r="Q88" s="378" t="s">
        <v>47</v>
      </c>
      <c r="R88" s="379" t="s">
        <v>75</v>
      </c>
      <c r="S88" s="378" t="s">
        <v>34</v>
      </c>
      <c r="T88" s="373">
        <v>0.11</v>
      </c>
      <c r="U88" s="373">
        <v>0.19</v>
      </c>
      <c r="V88" s="373">
        <v>0.37</v>
      </c>
      <c r="W88" s="373">
        <v>0.33</v>
      </c>
      <c r="X88" s="373">
        <v>1</v>
      </c>
    </row>
    <row r="89" spans="1:24" ht="93.6">
      <c r="B89" s="433" t="s">
        <v>451</v>
      </c>
      <c r="C89" s="384" t="s">
        <v>566</v>
      </c>
      <c r="D89" s="384" t="s">
        <v>567</v>
      </c>
      <c r="E89" s="384" t="s">
        <v>264</v>
      </c>
      <c r="F89" s="333" t="s">
        <v>52</v>
      </c>
      <c r="G89" s="434" t="s">
        <v>568</v>
      </c>
      <c r="H89" s="435" t="s">
        <v>569</v>
      </c>
      <c r="I89" s="434" t="s">
        <v>570</v>
      </c>
      <c r="J89" s="434" t="s">
        <v>571</v>
      </c>
      <c r="K89" s="384" t="s">
        <v>572</v>
      </c>
      <c r="L89" s="436" t="s">
        <v>43</v>
      </c>
      <c r="M89" s="436" t="s">
        <v>573</v>
      </c>
      <c r="N89" s="436" t="s">
        <v>573</v>
      </c>
      <c r="O89" s="333" t="s">
        <v>574</v>
      </c>
      <c r="P89" s="333" t="s">
        <v>502</v>
      </c>
      <c r="Q89" s="287" t="s">
        <v>47</v>
      </c>
      <c r="R89" s="380" t="s">
        <v>75</v>
      </c>
      <c r="S89" s="381" t="s">
        <v>34</v>
      </c>
      <c r="T89" s="382">
        <v>0.17</v>
      </c>
      <c r="U89" s="382">
        <v>0.17</v>
      </c>
      <c r="V89" s="382">
        <v>0.5</v>
      </c>
      <c r="W89" s="382">
        <v>0.16</v>
      </c>
      <c r="X89" s="383">
        <v>1</v>
      </c>
    </row>
    <row r="90" spans="1:24" ht="93.6">
      <c r="B90" s="433" t="s">
        <v>33</v>
      </c>
      <c r="C90" s="384" t="s">
        <v>566</v>
      </c>
      <c r="D90" s="384" t="s">
        <v>567</v>
      </c>
      <c r="E90" s="384" t="s">
        <v>264</v>
      </c>
      <c r="F90" s="333" t="s">
        <v>52</v>
      </c>
      <c r="G90" s="434" t="s">
        <v>575</v>
      </c>
      <c r="H90" s="437" t="s">
        <v>576</v>
      </c>
      <c r="I90" s="384" t="s">
        <v>577</v>
      </c>
      <c r="J90" s="384" t="s">
        <v>578</v>
      </c>
      <c r="K90" s="384" t="s">
        <v>579</v>
      </c>
      <c r="L90" s="436" t="s">
        <v>43</v>
      </c>
      <c r="M90" s="436" t="s">
        <v>580</v>
      </c>
      <c r="N90" s="436" t="s">
        <v>580</v>
      </c>
      <c r="O90" s="333" t="s">
        <v>574</v>
      </c>
      <c r="P90" s="333" t="s">
        <v>502</v>
      </c>
      <c r="Q90" s="287" t="s">
        <v>47</v>
      </c>
      <c r="R90" s="380" t="s">
        <v>75</v>
      </c>
      <c r="S90" s="381" t="s">
        <v>34</v>
      </c>
      <c r="T90" s="383">
        <v>0.25</v>
      </c>
      <c r="U90" s="383">
        <v>0.38</v>
      </c>
      <c r="V90" s="383">
        <v>0.28999999999999998</v>
      </c>
      <c r="W90" s="383">
        <v>0.08</v>
      </c>
      <c r="X90" s="383">
        <v>1</v>
      </c>
    </row>
    <row r="91" spans="1:24" ht="93.6">
      <c r="B91" s="433" t="s">
        <v>33</v>
      </c>
      <c r="C91" s="384" t="s">
        <v>581</v>
      </c>
      <c r="D91" s="384" t="s">
        <v>567</v>
      </c>
      <c r="E91" s="333" t="s">
        <v>264</v>
      </c>
      <c r="F91" s="333" t="s">
        <v>52</v>
      </c>
      <c r="G91" s="433" t="s">
        <v>582</v>
      </c>
      <c r="H91" s="437" t="s">
        <v>583</v>
      </c>
      <c r="I91" s="384" t="s">
        <v>584</v>
      </c>
      <c r="J91" s="384" t="s">
        <v>585</v>
      </c>
      <c r="K91" s="384" t="s">
        <v>579</v>
      </c>
      <c r="L91" s="436" t="s">
        <v>43</v>
      </c>
      <c r="M91" s="384" t="s">
        <v>586</v>
      </c>
      <c r="N91" s="384" t="s">
        <v>586</v>
      </c>
      <c r="O91" s="333" t="s">
        <v>574</v>
      </c>
      <c r="P91" s="333" t="s">
        <v>502</v>
      </c>
      <c r="Q91" s="287" t="s">
        <v>47</v>
      </c>
      <c r="R91" s="380" t="s">
        <v>75</v>
      </c>
      <c r="S91" s="381" t="s">
        <v>34</v>
      </c>
      <c r="T91" s="383">
        <v>0.17</v>
      </c>
      <c r="U91" s="383">
        <v>0.33</v>
      </c>
      <c r="V91" s="383">
        <v>0.17</v>
      </c>
      <c r="W91" s="383">
        <v>0.33</v>
      </c>
      <c r="X91" s="383">
        <v>1</v>
      </c>
    </row>
    <row r="92" spans="1:24" ht="93.6">
      <c r="B92" s="433" t="s">
        <v>33</v>
      </c>
      <c r="C92" s="333" t="s">
        <v>587</v>
      </c>
      <c r="D92" s="333" t="s">
        <v>567</v>
      </c>
      <c r="E92" s="333" t="s">
        <v>264</v>
      </c>
      <c r="F92" s="333" t="s">
        <v>52</v>
      </c>
      <c r="G92" s="433" t="s">
        <v>588</v>
      </c>
      <c r="H92" s="334" t="s">
        <v>589</v>
      </c>
      <c r="I92" s="384" t="s">
        <v>590</v>
      </c>
      <c r="J92" s="384" t="s">
        <v>591</v>
      </c>
      <c r="K92" s="384" t="s">
        <v>579</v>
      </c>
      <c r="L92" s="436" t="s">
        <v>43</v>
      </c>
      <c r="M92" s="384" t="s">
        <v>592</v>
      </c>
      <c r="N92" s="384" t="s">
        <v>592</v>
      </c>
      <c r="O92" s="333" t="s">
        <v>574</v>
      </c>
      <c r="P92" s="333" t="s">
        <v>502</v>
      </c>
      <c r="Q92" s="287" t="s">
        <v>47</v>
      </c>
      <c r="R92" s="380" t="s">
        <v>75</v>
      </c>
      <c r="S92" s="381" t="s">
        <v>34</v>
      </c>
      <c r="T92" s="383">
        <v>0.25</v>
      </c>
      <c r="U92" s="383">
        <v>0.5</v>
      </c>
      <c r="V92" s="383">
        <v>0.25</v>
      </c>
      <c r="W92" s="383">
        <v>0</v>
      </c>
      <c r="X92" s="383">
        <v>1</v>
      </c>
    </row>
    <row r="93" spans="1:24" ht="78">
      <c r="B93" s="433" t="s">
        <v>91</v>
      </c>
      <c r="C93" s="333" t="s">
        <v>587</v>
      </c>
      <c r="D93" s="333" t="s">
        <v>567</v>
      </c>
      <c r="E93" s="333" t="s">
        <v>264</v>
      </c>
      <c r="F93" s="333" t="s">
        <v>52</v>
      </c>
      <c r="G93" s="333" t="s">
        <v>593</v>
      </c>
      <c r="H93" s="334" t="s">
        <v>594</v>
      </c>
      <c r="I93" s="384" t="s">
        <v>595</v>
      </c>
      <c r="J93" s="334" t="s">
        <v>596</v>
      </c>
      <c r="K93" s="384" t="s">
        <v>579</v>
      </c>
      <c r="L93" s="436" t="s">
        <v>43</v>
      </c>
      <c r="M93" s="438" t="s">
        <v>597</v>
      </c>
      <c r="N93" s="438" t="s">
        <v>597</v>
      </c>
      <c r="O93" s="384" t="s">
        <v>574</v>
      </c>
      <c r="P93" s="384" t="s">
        <v>502</v>
      </c>
      <c r="Q93" s="385" t="s">
        <v>47</v>
      </c>
      <c r="R93" s="386" t="s">
        <v>75</v>
      </c>
      <c r="S93" s="381" t="s">
        <v>34</v>
      </c>
      <c r="T93" s="383">
        <v>0.33</v>
      </c>
      <c r="U93" s="383">
        <v>0.1</v>
      </c>
      <c r="V93" s="382">
        <v>7.0000000000000007E-2</v>
      </c>
      <c r="W93" s="383">
        <v>0.5</v>
      </c>
      <c r="X93" s="383">
        <v>1</v>
      </c>
    </row>
    <row r="94" spans="1:24" ht="62.4">
      <c r="B94" s="433" t="s">
        <v>91</v>
      </c>
      <c r="C94" s="384" t="s">
        <v>566</v>
      </c>
      <c r="D94" s="333" t="s">
        <v>567</v>
      </c>
      <c r="E94" s="384" t="s">
        <v>598</v>
      </c>
      <c r="F94" s="333" t="s">
        <v>52</v>
      </c>
      <c r="G94" s="433" t="s">
        <v>599</v>
      </c>
      <c r="H94" s="437" t="s">
        <v>600</v>
      </c>
      <c r="I94" s="437" t="s">
        <v>601</v>
      </c>
      <c r="J94" s="384" t="s">
        <v>602</v>
      </c>
      <c r="K94" s="384" t="s">
        <v>603</v>
      </c>
      <c r="L94" s="438" t="s">
        <v>43</v>
      </c>
      <c r="M94" s="438" t="s">
        <v>597</v>
      </c>
      <c r="N94" s="438" t="s">
        <v>597</v>
      </c>
      <c r="O94" s="384" t="s">
        <v>574</v>
      </c>
      <c r="P94" s="384" t="s">
        <v>502</v>
      </c>
      <c r="Q94" s="385" t="s">
        <v>47</v>
      </c>
      <c r="R94" s="386" t="s">
        <v>75</v>
      </c>
      <c r="S94" s="381" t="s">
        <v>34</v>
      </c>
      <c r="T94" s="383">
        <v>0.8</v>
      </c>
      <c r="U94" s="383">
        <v>0.8</v>
      </c>
      <c r="V94" s="387">
        <v>0.8</v>
      </c>
      <c r="W94" s="383">
        <v>0.8</v>
      </c>
      <c r="X94" s="383">
        <v>0.8</v>
      </c>
    </row>
    <row r="95" spans="1:24" ht="78">
      <c r="B95" s="433" t="s">
        <v>91</v>
      </c>
      <c r="C95" s="384" t="s">
        <v>566</v>
      </c>
      <c r="D95" s="333" t="s">
        <v>567</v>
      </c>
      <c r="E95" s="384" t="s">
        <v>598</v>
      </c>
      <c r="F95" s="333" t="s">
        <v>52</v>
      </c>
      <c r="G95" s="437" t="s">
        <v>604</v>
      </c>
      <c r="H95" s="437" t="s">
        <v>605</v>
      </c>
      <c r="I95" s="437" t="s">
        <v>606</v>
      </c>
      <c r="J95" s="384" t="s">
        <v>607</v>
      </c>
      <c r="K95" s="384" t="s">
        <v>608</v>
      </c>
      <c r="L95" s="438" t="s">
        <v>43</v>
      </c>
      <c r="M95" s="438" t="s">
        <v>597</v>
      </c>
      <c r="N95" s="438" t="s">
        <v>597</v>
      </c>
      <c r="O95" s="384" t="s">
        <v>574</v>
      </c>
      <c r="P95" s="384" t="s">
        <v>502</v>
      </c>
      <c r="Q95" s="385" t="s">
        <v>47</v>
      </c>
      <c r="R95" s="386" t="s">
        <v>75</v>
      </c>
      <c r="S95" s="381" t="s">
        <v>34</v>
      </c>
      <c r="T95" s="383">
        <v>1</v>
      </c>
      <c r="U95" s="383">
        <v>1</v>
      </c>
      <c r="V95" s="383">
        <v>1</v>
      </c>
      <c r="W95" s="383">
        <v>1</v>
      </c>
      <c r="X95" s="383">
        <v>1</v>
      </c>
    </row>
    <row r="96" spans="1:24" ht="124.8">
      <c r="B96" s="333" t="s">
        <v>91</v>
      </c>
      <c r="C96" s="333" t="s">
        <v>566</v>
      </c>
      <c r="D96" s="334" t="s">
        <v>567</v>
      </c>
      <c r="E96" s="334" t="s">
        <v>609</v>
      </c>
      <c r="F96" s="333" t="s">
        <v>52</v>
      </c>
      <c r="G96" s="333" t="s">
        <v>610</v>
      </c>
      <c r="H96" s="334" t="s">
        <v>611</v>
      </c>
      <c r="I96" s="334" t="s">
        <v>612</v>
      </c>
      <c r="J96" s="333" t="s">
        <v>613</v>
      </c>
      <c r="K96" s="333" t="s">
        <v>614</v>
      </c>
      <c r="L96" s="438" t="s">
        <v>43</v>
      </c>
      <c r="M96" s="438" t="s">
        <v>597</v>
      </c>
      <c r="N96" s="438" t="s">
        <v>597</v>
      </c>
      <c r="O96" s="384" t="s">
        <v>574</v>
      </c>
      <c r="P96" s="384" t="s">
        <v>502</v>
      </c>
      <c r="Q96" s="385" t="s">
        <v>47</v>
      </c>
      <c r="R96" s="386" t="s">
        <v>75</v>
      </c>
      <c r="S96" s="381" t="s">
        <v>34</v>
      </c>
      <c r="T96" s="387">
        <v>1</v>
      </c>
      <c r="U96" s="387">
        <v>1</v>
      </c>
      <c r="V96" s="387">
        <v>1</v>
      </c>
      <c r="W96" s="387">
        <v>1</v>
      </c>
      <c r="X96" s="387">
        <v>1</v>
      </c>
    </row>
    <row r="97" spans="1:24" ht="109.2">
      <c r="B97" s="333" t="s">
        <v>91</v>
      </c>
      <c r="C97" s="333" t="s">
        <v>566</v>
      </c>
      <c r="D97" s="334" t="s">
        <v>567</v>
      </c>
      <c r="E97" s="334" t="s">
        <v>609</v>
      </c>
      <c r="F97" s="333" t="s">
        <v>52</v>
      </c>
      <c r="G97" s="333" t="s">
        <v>615</v>
      </c>
      <c r="H97" s="334" t="s">
        <v>616</v>
      </c>
      <c r="I97" s="334" t="s">
        <v>617</v>
      </c>
      <c r="J97" s="333" t="s">
        <v>618</v>
      </c>
      <c r="K97" s="334" t="s">
        <v>619</v>
      </c>
      <c r="L97" s="438" t="s">
        <v>43</v>
      </c>
      <c r="M97" s="438" t="s">
        <v>597</v>
      </c>
      <c r="N97" s="438" t="s">
        <v>597</v>
      </c>
      <c r="O97" s="384" t="s">
        <v>574</v>
      </c>
      <c r="P97" s="384" t="s">
        <v>502</v>
      </c>
      <c r="Q97" s="385" t="s">
        <v>47</v>
      </c>
      <c r="R97" s="386" t="s">
        <v>75</v>
      </c>
      <c r="S97" s="381" t="s">
        <v>34</v>
      </c>
      <c r="T97" s="387">
        <v>1</v>
      </c>
      <c r="U97" s="387">
        <v>1</v>
      </c>
      <c r="V97" s="387">
        <v>1</v>
      </c>
      <c r="W97" s="387">
        <v>1</v>
      </c>
      <c r="X97" s="387">
        <v>1</v>
      </c>
    </row>
    <row r="98" spans="1:24" ht="78">
      <c r="B98" s="333" t="s">
        <v>33</v>
      </c>
      <c r="C98" s="334" t="s">
        <v>620</v>
      </c>
      <c r="D98" s="334" t="s">
        <v>567</v>
      </c>
      <c r="E98" s="334" t="s">
        <v>621</v>
      </c>
      <c r="F98" s="333" t="s">
        <v>52</v>
      </c>
      <c r="G98" s="334" t="s">
        <v>622</v>
      </c>
      <c r="H98" s="334" t="s">
        <v>623</v>
      </c>
      <c r="I98" s="334" t="s">
        <v>624</v>
      </c>
      <c r="J98" s="334" t="s">
        <v>625</v>
      </c>
      <c r="K98" s="334" t="s">
        <v>626</v>
      </c>
      <c r="L98" s="438" t="s">
        <v>43</v>
      </c>
      <c r="M98" s="333" t="s">
        <v>573</v>
      </c>
      <c r="N98" s="333" t="s">
        <v>573</v>
      </c>
      <c r="O98" s="384" t="s">
        <v>574</v>
      </c>
      <c r="P98" s="384" t="s">
        <v>502</v>
      </c>
      <c r="Q98" s="385" t="s">
        <v>47</v>
      </c>
      <c r="R98" s="386" t="s">
        <v>75</v>
      </c>
      <c r="S98" s="381" t="s">
        <v>34</v>
      </c>
      <c r="T98" s="383">
        <v>0.6</v>
      </c>
      <c r="U98" s="383">
        <v>0.26</v>
      </c>
      <c r="V98" s="383">
        <v>0.08</v>
      </c>
      <c r="W98" s="383">
        <v>0.06</v>
      </c>
      <c r="X98" s="387">
        <v>1</v>
      </c>
    </row>
    <row r="99" spans="1:24" ht="62.4">
      <c r="B99" s="333" t="s">
        <v>33</v>
      </c>
      <c r="C99" s="334" t="s">
        <v>566</v>
      </c>
      <c r="D99" s="334" t="s">
        <v>567</v>
      </c>
      <c r="E99" s="334" t="s">
        <v>621</v>
      </c>
      <c r="F99" s="333" t="s">
        <v>52</v>
      </c>
      <c r="G99" s="334" t="s">
        <v>627</v>
      </c>
      <c r="H99" s="334" t="s">
        <v>628</v>
      </c>
      <c r="I99" s="334" t="s">
        <v>629</v>
      </c>
      <c r="J99" s="334" t="s">
        <v>630</v>
      </c>
      <c r="K99" s="334" t="s">
        <v>626</v>
      </c>
      <c r="L99" s="438" t="s">
        <v>43</v>
      </c>
      <c r="M99" s="333" t="s">
        <v>573</v>
      </c>
      <c r="N99" s="333" t="s">
        <v>573</v>
      </c>
      <c r="O99" s="384" t="s">
        <v>574</v>
      </c>
      <c r="P99" s="384" t="s">
        <v>502</v>
      </c>
      <c r="Q99" s="385" t="s">
        <v>47</v>
      </c>
      <c r="R99" s="386" t="s">
        <v>75</v>
      </c>
      <c r="S99" s="381" t="s">
        <v>34</v>
      </c>
      <c r="T99" s="383">
        <v>0.4</v>
      </c>
      <c r="U99" s="383">
        <v>0.2</v>
      </c>
      <c r="V99" s="383">
        <v>0.2</v>
      </c>
      <c r="W99" s="383">
        <v>0.2</v>
      </c>
      <c r="X99" s="387">
        <v>1</v>
      </c>
    </row>
    <row r="100" spans="1:24" ht="109.2">
      <c r="B100" s="333" t="s">
        <v>33</v>
      </c>
      <c r="C100" s="334" t="s">
        <v>631</v>
      </c>
      <c r="D100" s="334" t="s">
        <v>567</v>
      </c>
      <c r="E100" s="334" t="s">
        <v>632</v>
      </c>
      <c r="F100" s="333" t="s">
        <v>52</v>
      </c>
      <c r="G100" s="334" t="s">
        <v>633</v>
      </c>
      <c r="H100" s="334" t="s">
        <v>634</v>
      </c>
      <c r="I100" s="334" t="s">
        <v>635</v>
      </c>
      <c r="J100" s="334" t="s">
        <v>636</v>
      </c>
      <c r="K100" s="334" t="s">
        <v>637</v>
      </c>
      <c r="L100" s="436" t="s">
        <v>43</v>
      </c>
      <c r="M100" s="333" t="s">
        <v>586</v>
      </c>
      <c r="N100" s="333" t="s">
        <v>586</v>
      </c>
      <c r="O100" s="384" t="s">
        <v>574</v>
      </c>
      <c r="P100" s="384" t="s">
        <v>502</v>
      </c>
      <c r="Q100" s="385" t="s">
        <v>47</v>
      </c>
      <c r="R100" s="386" t="s">
        <v>75</v>
      </c>
      <c r="S100" s="381" t="s">
        <v>34</v>
      </c>
      <c r="T100" s="387">
        <v>0.05</v>
      </c>
      <c r="U100" s="387">
        <v>0.15</v>
      </c>
      <c r="V100" s="387">
        <v>0.5</v>
      </c>
      <c r="W100" s="387">
        <v>0.28000000000000003</v>
      </c>
      <c r="X100" s="387">
        <v>0.98</v>
      </c>
    </row>
    <row r="101" spans="1:24" ht="62.4">
      <c r="B101" s="333" t="s">
        <v>33</v>
      </c>
      <c r="C101" s="334" t="s">
        <v>631</v>
      </c>
      <c r="D101" s="334" t="s">
        <v>567</v>
      </c>
      <c r="E101" s="334" t="s">
        <v>632</v>
      </c>
      <c r="F101" s="333" t="s">
        <v>52</v>
      </c>
      <c r="G101" s="334" t="s">
        <v>638</v>
      </c>
      <c r="H101" s="334" t="s">
        <v>639</v>
      </c>
      <c r="I101" s="334" t="s">
        <v>640</v>
      </c>
      <c r="J101" s="334" t="s">
        <v>641</v>
      </c>
      <c r="K101" s="334" t="s">
        <v>626</v>
      </c>
      <c r="L101" s="436" t="s">
        <v>43</v>
      </c>
      <c r="M101" s="333" t="s">
        <v>586</v>
      </c>
      <c r="N101" s="333" t="s">
        <v>586</v>
      </c>
      <c r="O101" s="384" t="s">
        <v>574</v>
      </c>
      <c r="P101" s="384" t="s">
        <v>502</v>
      </c>
      <c r="Q101" s="385" t="s">
        <v>47</v>
      </c>
      <c r="R101" s="386" t="s">
        <v>75</v>
      </c>
      <c r="S101" s="381" t="s">
        <v>34</v>
      </c>
      <c r="T101" s="383">
        <v>0.28999999999999998</v>
      </c>
      <c r="U101" s="383">
        <v>0.21</v>
      </c>
      <c r="V101" s="383">
        <v>0.21</v>
      </c>
      <c r="W101" s="383">
        <v>0.28999999999999998</v>
      </c>
      <c r="X101" s="387">
        <v>1</v>
      </c>
    </row>
    <row r="102" spans="1:24" ht="78">
      <c r="B102" s="333" t="s">
        <v>33</v>
      </c>
      <c r="C102" s="334" t="s">
        <v>566</v>
      </c>
      <c r="D102" s="439" t="s">
        <v>642</v>
      </c>
      <c r="E102" s="334" t="s">
        <v>643</v>
      </c>
      <c r="F102" s="333" t="s">
        <v>52</v>
      </c>
      <c r="G102" s="334" t="s">
        <v>644</v>
      </c>
      <c r="H102" s="334" t="s">
        <v>645</v>
      </c>
      <c r="I102" s="334" t="s">
        <v>646</v>
      </c>
      <c r="J102" s="334" t="s">
        <v>647</v>
      </c>
      <c r="K102" s="334" t="s">
        <v>579</v>
      </c>
      <c r="L102" s="436" t="s">
        <v>43</v>
      </c>
      <c r="M102" s="333" t="s">
        <v>580</v>
      </c>
      <c r="N102" s="333" t="s">
        <v>580</v>
      </c>
      <c r="O102" s="384" t="s">
        <v>574</v>
      </c>
      <c r="P102" s="384" t="s">
        <v>502</v>
      </c>
      <c r="Q102" s="385" t="s">
        <v>47</v>
      </c>
      <c r="R102" s="386" t="s">
        <v>75</v>
      </c>
      <c r="S102" s="381" t="s">
        <v>34</v>
      </c>
      <c r="T102" s="383">
        <v>0.56999999999999995</v>
      </c>
      <c r="U102" s="383">
        <v>0.33</v>
      </c>
      <c r="V102" s="383">
        <v>0.05</v>
      </c>
      <c r="W102" s="383">
        <v>0.05</v>
      </c>
      <c r="X102" s="387">
        <v>1</v>
      </c>
    </row>
    <row r="103" spans="1:24" ht="62.4">
      <c r="B103" s="333" t="s">
        <v>33</v>
      </c>
      <c r="C103" s="334" t="s">
        <v>566</v>
      </c>
      <c r="D103" s="439" t="s">
        <v>642</v>
      </c>
      <c r="E103" s="334" t="s">
        <v>643</v>
      </c>
      <c r="F103" s="333" t="s">
        <v>52</v>
      </c>
      <c r="G103" s="334" t="s">
        <v>648</v>
      </c>
      <c r="H103" s="334" t="s">
        <v>649</v>
      </c>
      <c r="I103" s="334" t="s">
        <v>650</v>
      </c>
      <c r="J103" s="334" t="s">
        <v>651</v>
      </c>
      <c r="K103" s="334" t="s">
        <v>579</v>
      </c>
      <c r="L103" s="436" t="s">
        <v>43</v>
      </c>
      <c r="M103" s="333" t="s">
        <v>580</v>
      </c>
      <c r="N103" s="333" t="s">
        <v>580</v>
      </c>
      <c r="O103" s="384" t="s">
        <v>574</v>
      </c>
      <c r="P103" s="384" t="s">
        <v>502</v>
      </c>
      <c r="Q103" s="385" t="s">
        <v>47</v>
      </c>
      <c r="R103" s="386" t="s">
        <v>75</v>
      </c>
      <c r="S103" s="381" t="s">
        <v>34</v>
      </c>
      <c r="T103" s="383">
        <v>0.25</v>
      </c>
      <c r="U103" s="383">
        <v>0.38</v>
      </c>
      <c r="V103" s="383">
        <v>0.12</v>
      </c>
      <c r="W103" s="383">
        <v>0.25</v>
      </c>
      <c r="X103" s="387">
        <v>1</v>
      </c>
    </row>
    <row r="104" spans="1:24" ht="62.4">
      <c r="B104" s="333" t="s">
        <v>33</v>
      </c>
      <c r="C104" s="334" t="s">
        <v>652</v>
      </c>
      <c r="D104" s="439" t="s">
        <v>653</v>
      </c>
      <c r="E104" s="334" t="s">
        <v>654</v>
      </c>
      <c r="F104" s="333" t="s">
        <v>52</v>
      </c>
      <c r="G104" s="334" t="s">
        <v>655</v>
      </c>
      <c r="H104" s="334" t="s">
        <v>656</v>
      </c>
      <c r="I104" s="334" t="s">
        <v>650</v>
      </c>
      <c r="J104" s="334" t="s">
        <v>657</v>
      </c>
      <c r="K104" s="334" t="s">
        <v>579</v>
      </c>
      <c r="L104" s="436" t="s">
        <v>43</v>
      </c>
      <c r="M104" s="333" t="s">
        <v>658</v>
      </c>
      <c r="N104" s="333" t="s">
        <v>658</v>
      </c>
      <c r="O104" s="384" t="s">
        <v>574</v>
      </c>
      <c r="P104" s="384" t="s">
        <v>502</v>
      </c>
      <c r="Q104" s="385" t="s">
        <v>47</v>
      </c>
      <c r="R104" s="386" t="s">
        <v>75</v>
      </c>
      <c r="S104" s="381" t="s">
        <v>34</v>
      </c>
      <c r="T104" s="383">
        <v>0.38</v>
      </c>
      <c r="U104" s="383">
        <v>0.19</v>
      </c>
      <c r="V104" s="383">
        <v>0.31</v>
      </c>
      <c r="W104" s="383">
        <v>0.12</v>
      </c>
      <c r="X104" s="387">
        <v>1</v>
      </c>
    </row>
    <row r="105" spans="1:24" ht="110.25" customHeight="1">
      <c r="A105" s="19"/>
      <c r="B105" s="297" t="s">
        <v>33</v>
      </c>
      <c r="C105" s="469" t="s">
        <v>566</v>
      </c>
      <c r="D105" s="469" t="s">
        <v>567</v>
      </c>
      <c r="E105" s="217" t="s">
        <v>643</v>
      </c>
      <c r="F105" s="217" t="s">
        <v>52</v>
      </c>
      <c r="G105" s="297" t="s">
        <v>659</v>
      </c>
      <c r="H105" s="297" t="s">
        <v>660</v>
      </c>
      <c r="I105" s="297" t="s">
        <v>661</v>
      </c>
      <c r="J105" s="297" t="s">
        <v>662</v>
      </c>
      <c r="K105" s="297" t="s">
        <v>663</v>
      </c>
      <c r="L105" s="58" t="s">
        <v>43</v>
      </c>
      <c r="M105" s="59" t="s">
        <v>580</v>
      </c>
      <c r="N105" s="59" t="s">
        <v>580</v>
      </c>
      <c r="O105" s="58" t="s">
        <v>574</v>
      </c>
      <c r="P105" s="466" t="s">
        <v>502</v>
      </c>
      <c r="Q105" s="58" t="s">
        <v>47</v>
      </c>
      <c r="R105" s="297" t="s">
        <v>75</v>
      </c>
      <c r="S105" s="58" t="s">
        <v>34</v>
      </c>
      <c r="T105" s="470" t="s">
        <v>664</v>
      </c>
      <c r="U105" s="470" t="s">
        <v>665</v>
      </c>
      <c r="V105" s="470" t="s">
        <v>665</v>
      </c>
      <c r="W105" s="470" t="s">
        <v>665</v>
      </c>
      <c r="X105" s="471" t="s">
        <v>666</v>
      </c>
    </row>
    <row r="106" spans="1:24" ht="91.5" customHeight="1">
      <c r="A106" s="19"/>
      <c r="B106" s="297" t="s">
        <v>33</v>
      </c>
      <c r="C106" s="469" t="s">
        <v>566</v>
      </c>
      <c r="D106" s="469" t="s">
        <v>567</v>
      </c>
      <c r="E106" s="217" t="s">
        <v>643</v>
      </c>
      <c r="F106" s="217" t="s">
        <v>52</v>
      </c>
      <c r="G106" s="297" t="s">
        <v>667</v>
      </c>
      <c r="H106" s="297" t="s">
        <v>668</v>
      </c>
      <c r="I106" s="297" t="s">
        <v>669</v>
      </c>
      <c r="J106" s="297" t="s">
        <v>670</v>
      </c>
      <c r="K106" s="297" t="s">
        <v>671</v>
      </c>
      <c r="L106" s="58" t="s">
        <v>43</v>
      </c>
      <c r="M106" s="59" t="s">
        <v>580</v>
      </c>
      <c r="N106" s="59" t="s">
        <v>580</v>
      </c>
      <c r="O106" s="58" t="s">
        <v>574</v>
      </c>
      <c r="P106" s="466" t="s">
        <v>502</v>
      </c>
      <c r="Q106" s="58" t="s">
        <v>47</v>
      </c>
      <c r="R106" s="297" t="s">
        <v>75</v>
      </c>
      <c r="S106" s="58" t="s">
        <v>34</v>
      </c>
      <c r="T106" s="470">
        <v>0.8</v>
      </c>
      <c r="U106" s="470">
        <v>0.8</v>
      </c>
      <c r="V106" s="470">
        <v>0.8</v>
      </c>
      <c r="W106" s="470">
        <v>0.8</v>
      </c>
      <c r="X106" s="470">
        <f>+AVERAGE(T106:W106)</f>
        <v>0.8</v>
      </c>
    </row>
    <row r="107" spans="1:24" ht="78.75" customHeight="1">
      <c r="A107" s="19"/>
      <c r="B107" s="334" t="s">
        <v>49</v>
      </c>
      <c r="C107" s="334" t="s">
        <v>34</v>
      </c>
      <c r="D107" s="334" t="s">
        <v>59</v>
      </c>
      <c r="E107" s="334" t="s">
        <v>52</v>
      </c>
      <c r="F107" s="334" t="s">
        <v>52</v>
      </c>
      <c r="G107" s="333" t="s">
        <v>152</v>
      </c>
      <c r="H107" s="333" t="s">
        <v>153</v>
      </c>
      <c r="I107" s="333" t="s">
        <v>154</v>
      </c>
      <c r="J107" s="333" t="s">
        <v>155</v>
      </c>
      <c r="K107" s="333" t="s">
        <v>156</v>
      </c>
      <c r="L107" s="190" t="s">
        <v>43</v>
      </c>
      <c r="M107" s="185" t="s">
        <v>672</v>
      </c>
      <c r="N107" s="185" t="s">
        <v>673</v>
      </c>
      <c r="O107" s="190" t="s">
        <v>674</v>
      </c>
      <c r="P107" s="388" t="s">
        <v>675</v>
      </c>
      <c r="Q107" s="190" t="s">
        <v>47</v>
      </c>
      <c r="R107" s="190" t="s">
        <v>58</v>
      </c>
      <c r="S107" s="332" t="s">
        <v>229</v>
      </c>
      <c r="T107" s="345">
        <v>0.1</v>
      </c>
      <c r="U107" s="345">
        <v>0.4</v>
      </c>
      <c r="V107" s="345">
        <v>0.2</v>
      </c>
      <c r="W107" s="345">
        <v>0.3</v>
      </c>
      <c r="X107" s="346">
        <f>+SUM(T107:W107)</f>
        <v>1</v>
      </c>
    </row>
    <row r="108" spans="1:24" ht="94.5" customHeight="1">
      <c r="A108" s="19"/>
      <c r="B108" s="333" t="s">
        <v>273</v>
      </c>
      <c r="C108" s="333" t="s">
        <v>52</v>
      </c>
      <c r="D108" s="333" t="s">
        <v>361</v>
      </c>
      <c r="E108" s="333" t="s">
        <v>52</v>
      </c>
      <c r="F108" s="333" t="s">
        <v>52</v>
      </c>
      <c r="G108" s="333" t="s">
        <v>676</v>
      </c>
      <c r="H108" s="334" t="s">
        <v>677</v>
      </c>
      <c r="I108" s="333" t="s">
        <v>678</v>
      </c>
      <c r="J108" s="333" t="s">
        <v>679</v>
      </c>
      <c r="K108" s="333" t="s">
        <v>680</v>
      </c>
      <c r="L108" s="330" t="s">
        <v>43</v>
      </c>
      <c r="M108" s="185" t="s">
        <v>672</v>
      </c>
      <c r="N108" s="185" t="s">
        <v>681</v>
      </c>
      <c r="O108" s="190" t="s">
        <v>682</v>
      </c>
      <c r="P108" s="388" t="s">
        <v>675</v>
      </c>
      <c r="Q108" s="190" t="s">
        <v>47</v>
      </c>
      <c r="R108" s="190" t="s">
        <v>58</v>
      </c>
      <c r="S108" s="332" t="s">
        <v>34</v>
      </c>
      <c r="T108" s="389">
        <v>0.35</v>
      </c>
      <c r="U108" s="390">
        <v>0.65</v>
      </c>
      <c r="V108" s="390">
        <v>0</v>
      </c>
      <c r="W108" s="390">
        <v>0</v>
      </c>
      <c r="X108" s="390">
        <f>+T108+U108+V108+W108</f>
        <v>1</v>
      </c>
    </row>
    <row r="109" spans="1:24" ht="156" customHeight="1">
      <c r="A109" s="19"/>
      <c r="B109" s="333" t="s">
        <v>273</v>
      </c>
      <c r="C109" s="333" t="s">
        <v>52</v>
      </c>
      <c r="D109" s="333" t="s">
        <v>361</v>
      </c>
      <c r="E109" s="333" t="s">
        <v>52</v>
      </c>
      <c r="F109" s="333" t="s">
        <v>52</v>
      </c>
      <c r="G109" s="333" t="s">
        <v>683</v>
      </c>
      <c r="H109" s="334" t="s">
        <v>684</v>
      </c>
      <c r="I109" s="333" t="s">
        <v>685</v>
      </c>
      <c r="J109" s="333" t="s">
        <v>686</v>
      </c>
      <c r="K109" s="333" t="s">
        <v>687</v>
      </c>
      <c r="L109" s="330" t="s">
        <v>43</v>
      </c>
      <c r="M109" s="185" t="s">
        <v>672</v>
      </c>
      <c r="N109" s="185" t="s">
        <v>688</v>
      </c>
      <c r="O109" s="190" t="s">
        <v>689</v>
      </c>
      <c r="P109" s="388" t="s">
        <v>675</v>
      </c>
      <c r="Q109" s="190" t="s">
        <v>47</v>
      </c>
      <c r="R109" s="190" t="s">
        <v>58</v>
      </c>
      <c r="S109" s="332" t="s">
        <v>34</v>
      </c>
      <c r="T109" s="389">
        <v>0.35</v>
      </c>
      <c r="U109" s="390">
        <v>0.65</v>
      </c>
      <c r="V109" s="390">
        <v>0</v>
      </c>
      <c r="W109" s="390">
        <v>0</v>
      </c>
      <c r="X109" s="390">
        <f t="shared" ref="X109:X114" si="6">+T109+U109+V109+W109</f>
        <v>1</v>
      </c>
    </row>
    <row r="110" spans="1:24" ht="159.75" customHeight="1">
      <c r="A110" s="19"/>
      <c r="B110" s="333" t="s">
        <v>690</v>
      </c>
      <c r="C110" s="333" t="s">
        <v>52</v>
      </c>
      <c r="D110" s="333" t="s">
        <v>361</v>
      </c>
      <c r="E110" s="333" t="s">
        <v>52</v>
      </c>
      <c r="F110" s="333" t="s">
        <v>52</v>
      </c>
      <c r="G110" s="333" t="s">
        <v>691</v>
      </c>
      <c r="H110" s="334" t="s">
        <v>692</v>
      </c>
      <c r="I110" s="333" t="s">
        <v>685</v>
      </c>
      <c r="J110" s="333" t="s">
        <v>693</v>
      </c>
      <c r="K110" s="333" t="s">
        <v>694</v>
      </c>
      <c r="L110" s="330" t="s">
        <v>43</v>
      </c>
      <c r="M110" s="185" t="s">
        <v>672</v>
      </c>
      <c r="N110" s="185" t="s">
        <v>695</v>
      </c>
      <c r="O110" s="190" t="s">
        <v>696</v>
      </c>
      <c r="P110" s="388" t="s">
        <v>675</v>
      </c>
      <c r="Q110" s="190" t="s">
        <v>47</v>
      </c>
      <c r="R110" s="190" t="s">
        <v>58</v>
      </c>
      <c r="S110" s="332" t="s">
        <v>34</v>
      </c>
      <c r="T110" s="390">
        <v>0.35</v>
      </c>
      <c r="U110" s="390">
        <v>0.65</v>
      </c>
      <c r="V110" s="390">
        <v>0</v>
      </c>
      <c r="W110" s="390">
        <v>0</v>
      </c>
      <c r="X110" s="390">
        <f t="shared" si="6"/>
        <v>1</v>
      </c>
    </row>
    <row r="111" spans="1:24" ht="110.25" customHeight="1">
      <c r="A111" s="19"/>
      <c r="B111" s="333" t="s">
        <v>308</v>
      </c>
      <c r="C111" s="333" t="s">
        <v>34</v>
      </c>
      <c r="D111" s="333" t="s">
        <v>361</v>
      </c>
      <c r="E111" s="333" t="s">
        <v>52</v>
      </c>
      <c r="F111" s="333" t="s">
        <v>52</v>
      </c>
      <c r="G111" s="333" t="s">
        <v>697</v>
      </c>
      <c r="H111" s="334" t="s">
        <v>698</v>
      </c>
      <c r="I111" s="333" t="s">
        <v>699</v>
      </c>
      <c r="J111" s="333" t="s">
        <v>700</v>
      </c>
      <c r="K111" s="333" t="s">
        <v>701</v>
      </c>
      <c r="L111" s="330" t="s">
        <v>43</v>
      </c>
      <c r="M111" s="185" t="s">
        <v>672</v>
      </c>
      <c r="N111" s="185" t="s">
        <v>702</v>
      </c>
      <c r="O111" s="190" t="s">
        <v>689</v>
      </c>
      <c r="P111" s="388" t="s">
        <v>675</v>
      </c>
      <c r="Q111" s="190" t="s">
        <v>47</v>
      </c>
      <c r="R111" s="190" t="s">
        <v>58</v>
      </c>
      <c r="S111" s="332" t="s">
        <v>34</v>
      </c>
      <c r="T111" s="483">
        <v>0.6</v>
      </c>
      <c r="U111" s="483">
        <v>0</v>
      </c>
      <c r="V111" s="483">
        <v>0.12</v>
      </c>
      <c r="W111" s="483">
        <v>0.28000000000000003</v>
      </c>
      <c r="X111" s="390">
        <f t="shared" si="6"/>
        <v>1</v>
      </c>
    </row>
    <row r="112" spans="1:24" ht="141.75" customHeight="1">
      <c r="A112" s="19"/>
      <c r="B112" s="333" t="s">
        <v>273</v>
      </c>
      <c r="C112" s="333" t="s">
        <v>34</v>
      </c>
      <c r="D112" s="333" t="s">
        <v>361</v>
      </c>
      <c r="E112" s="333" t="s">
        <v>52</v>
      </c>
      <c r="F112" s="333" t="s">
        <v>52</v>
      </c>
      <c r="G112" s="333" t="s">
        <v>703</v>
      </c>
      <c r="H112" s="334" t="s">
        <v>704</v>
      </c>
      <c r="I112" s="333" t="s">
        <v>705</v>
      </c>
      <c r="J112" s="333" t="s">
        <v>706</v>
      </c>
      <c r="K112" s="333" t="s">
        <v>707</v>
      </c>
      <c r="L112" s="330" t="s">
        <v>43</v>
      </c>
      <c r="M112" s="185" t="s">
        <v>672</v>
      </c>
      <c r="N112" s="185" t="s">
        <v>708</v>
      </c>
      <c r="O112" s="190" t="s">
        <v>696</v>
      </c>
      <c r="P112" s="388" t="s">
        <v>675</v>
      </c>
      <c r="Q112" s="190" t="s">
        <v>47</v>
      </c>
      <c r="R112" s="190" t="s">
        <v>58</v>
      </c>
      <c r="S112" s="332" t="s">
        <v>34</v>
      </c>
      <c r="T112" s="483">
        <v>0.06</v>
      </c>
      <c r="U112" s="483">
        <v>0.25</v>
      </c>
      <c r="V112" s="483">
        <v>0.34</v>
      </c>
      <c r="W112" s="483">
        <v>0.35</v>
      </c>
      <c r="X112" s="390">
        <f t="shared" si="6"/>
        <v>1</v>
      </c>
    </row>
    <row r="113" spans="1:24" ht="94.5" customHeight="1">
      <c r="A113" s="19"/>
      <c r="B113" s="333" t="s">
        <v>33</v>
      </c>
      <c r="C113" s="333" t="s">
        <v>34</v>
      </c>
      <c r="D113" s="333" t="s">
        <v>361</v>
      </c>
      <c r="E113" s="333" t="s">
        <v>52</v>
      </c>
      <c r="F113" s="333" t="s">
        <v>52</v>
      </c>
      <c r="G113" s="334" t="s">
        <v>709</v>
      </c>
      <c r="H113" s="334" t="s">
        <v>710</v>
      </c>
      <c r="I113" s="333" t="s">
        <v>711</v>
      </c>
      <c r="J113" s="333" t="s">
        <v>712</v>
      </c>
      <c r="K113" s="333" t="s">
        <v>713</v>
      </c>
      <c r="L113" s="330" t="s">
        <v>142</v>
      </c>
      <c r="M113" s="185" t="s">
        <v>672</v>
      </c>
      <c r="N113" s="185" t="s">
        <v>714</v>
      </c>
      <c r="O113" s="190" t="s">
        <v>715</v>
      </c>
      <c r="P113" s="388" t="s">
        <v>675</v>
      </c>
      <c r="Q113" s="190" t="s">
        <v>47</v>
      </c>
      <c r="R113" s="190" t="s">
        <v>58</v>
      </c>
      <c r="S113" s="332" t="s">
        <v>34</v>
      </c>
      <c r="T113" s="390">
        <v>0</v>
      </c>
      <c r="U113" s="390">
        <v>1</v>
      </c>
      <c r="V113" s="390">
        <v>0</v>
      </c>
      <c r="W113" s="390">
        <v>0</v>
      </c>
      <c r="X113" s="390">
        <f t="shared" si="6"/>
        <v>1</v>
      </c>
    </row>
    <row r="114" spans="1:24" ht="110.25" customHeight="1">
      <c r="A114" s="19"/>
      <c r="B114" s="334" t="s">
        <v>273</v>
      </c>
      <c r="C114" s="333" t="s">
        <v>34</v>
      </c>
      <c r="D114" s="333" t="s">
        <v>361</v>
      </c>
      <c r="E114" s="333" t="s">
        <v>52</v>
      </c>
      <c r="F114" s="333" t="s">
        <v>52</v>
      </c>
      <c r="G114" s="334" t="s">
        <v>716</v>
      </c>
      <c r="H114" s="334" t="s">
        <v>717</v>
      </c>
      <c r="I114" s="333" t="s">
        <v>718</v>
      </c>
      <c r="J114" s="333" t="s">
        <v>719</v>
      </c>
      <c r="K114" s="333" t="s">
        <v>720</v>
      </c>
      <c r="L114" s="330" t="s">
        <v>43</v>
      </c>
      <c r="M114" s="185" t="s">
        <v>672</v>
      </c>
      <c r="N114" s="185" t="s">
        <v>721</v>
      </c>
      <c r="O114" s="190" t="s">
        <v>689</v>
      </c>
      <c r="P114" s="388" t="s">
        <v>675</v>
      </c>
      <c r="Q114" s="190" t="s">
        <v>47</v>
      </c>
      <c r="R114" s="190" t="s">
        <v>58</v>
      </c>
      <c r="S114" s="332" t="s">
        <v>34</v>
      </c>
      <c r="T114" s="483">
        <v>0.25</v>
      </c>
      <c r="U114" s="483">
        <v>0.25</v>
      </c>
      <c r="V114" s="483">
        <v>0.25</v>
      </c>
      <c r="W114" s="483">
        <v>0.25</v>
      </c>
      <c r="X114" s="390">
        <f t="shared" si="6"/>
        <v>1</v>
      </c>
    </row>
    <row r="115" spans="1:24" ht="93.75" customHeight="1">
      <c r="A115" s="19"/>
      <c r="B115" s="217" t="s">
        <v>308</v>
      </c>
      <c r="C115" s="217" t="s">
        <v>722</v>
      </c>
      <c r="D115" s="217" t="s">
        <v>59</v>
      </c>
      <c r="E115" s="217" t="s">
        <v>723</v>
      </c>
      <c r="F115" s="217" t="s">
        <v>52</v>
      </c>
      <c r="G115" s="217" t="s">
        <v>724</v>
      </c>
      <c r="H115" s="217" t="s">
        <v>725</v>
      </c>
      <c r="I115" s="217" t="s">
        <v>726</v>
      </c>
      <c r="J115" s="217" t="s">
        <v>727</v>
      </c>
      <c r="K115" s="217" t="s">
        <v>728</v>
      </c>
      <c r="L115" s="218" t="s">
        <v>74</v>
      </c>
      <c r="M115" s="158" t="s">
        <v>729</v>
      </c>
      <c r="N115" s="158" t="s">
        <v>730</v>
      </c>
      <c r="O115" s="160" t="s">
        <v>731</v>
      </c>
      <c r="P115" s="466" t="s">
        <v>732</v>
      </c>
      <c r="Q115" s="160" t="s">
        <v>47</v>
      </c>
      <c r="R115" s="160" t="s">
        <v>58</v>
      </c>
      <c r="S115" s="467" t="s">
        <v>206</v>
      </c>
      <c r="T115" s="476">
        <v>0.84199999999999997</v>
      </c>
      <c r="U115" s="476">
        <f>T115+0.005</f>
        <v>0.84699999999999998</v>
      </c>
      <c r="V115" s="476">
        <f t="shared" ref="V115:W115" si="7">U115+0.005</f>
        <v>0.85199999999999998</v>
      </c>
      <c r="W115" s="476">
        <f t="shared" si="7"/>
        <v>0.85699999999999998</v>
      </c>
      <c r="X115" s="476">
        <f>W115</f>
        <v>0.85699999999999998</v>
      </c>
    </row>
    <row r="116" spans="1:24" ht="99.75" customHeight="1">
      <c r="A116" s="19"/>
      <c r="B116" s="333" t="s">
        <v>308</v>
      </c>
      <c r="C116" s="333" t="s">
        <v>733</v>
      </c>
      <c r="D116" s="333" t="s">
        <v>348</v>
      </c>
      <c r="E116" s="333" t="s">
        <v>723</v>
      </c>
      <c r="F116" s="333" t="s">
        <v>734</v>
      </c>
      <c r="G116" s="333" t="s">
        <v>735</v>
      </c>
      <c r="H116" s="333" t="s">
        <v>736</v>
      </c>
      <c r="I116" s="333" t="s">
        <v>737</v>
      </c>
      <c r="J116" s="333" t="s">
        <v>738</v>
      </c>
      <c r="K116" s="333" t="s">
        <v>739</v>
      </c>
      <c r="L116" s="330" t="s">
        <v>43</v>
      </c>
      <c r="M116" s="185" t="s">
        <v>729</v>
      </c>
      <c r="N116" s="185" t="s">
        <v>740</v>
      </c>
      <c r="O116" s="190" t="s">
        <v>731</v>
      </c>
      <c r="P116" s="331" t="s">
        <v>732</v>
      </c>
      <c r="Q116" s="190" t="s">
        <v>65</v>
      </c>
      <c r="R116" s="190" t="s">
        <v>48</v>
      </c>
      <c r="S116" s="391">
        <v>0</v>
      </c>
      <c r="T116" s="392">
        <v>0</v>
      </c>
      <c r="U116" s="392">
        <v>1</v>
      </c>
      <c r="V116" s="392">
        <v>1</v>
      </c>
      <c r="W116" s="392">
        <v>1</v>
      </c>
      <c r="X116" s="392">
        <f>SUM(T116:W116)</f>
        <v>3</v>
      </c>
    </row>
    <row r="117" spans="1:24" ht="99.75" customHeight="1">
      <c r="A117" s="19"/>
      <c r="B117" s="333" t="s">
        <v>308</v>
      </c>
      <c r="C117" s="333" t="s">
        <v>733</v>
      </c>
      <c r="D117" s="333" t="s">
        <v>348</v>
      </c>
      <c r="E117" s="333" t="s">
        <v>723</v>
      </c>
      <c r="F117" s="333" t="s">
        <v>52</v>
      </c>
      <c r="G117" s="333" t="s">
        <v>741</v>
      </c>
      <c r="H117" s="333" t="s">
        <v>742</v>
      </c>
      <c r="I117" s="333" t="s">
        <v>743</v>
      </c>
      <c r="J117" s="333" t="s">
        <v>744</v>
      </c>
      <c r="K117" s="333" t="s">
        <v>745</v>
      </c>
      <c r="L117" s="330" t="s">
        <v>43</v>
      </c>
      <c r="M117" s="185" t="s">
        <v>746</v>
      </c>
      <c r="N117" s="185" t="s">
        <v>747</v>
      </c>
      <c r="O117" s="190" t="s">
        <v>731</v>
      </c>
      <c r="P117" s="331" t="s">
        <v>732</v>
      </c>
      <c r="Q117" s="190" t="s">
        <v>47</v>
      </c>
      <c r="R117" s="190" t="s">
        <v>58</v>
      </c>
      <c r="S117" s="332" t="s">
        <v>206</v>
      </c>
      <c r="T117" s="392"/>
      <c r="U117" s="392"/>
      <c r="V117" s="392"/>
      <c r="W117" s="392">
        <v>3</v>
      </c>
      <c r="X117" s="392">
        <f>SUM(T117:W117)</f>
        <v>3</v>
      </c>
    </row>
    <row r="118" spans="1:24" ht="99.75" customHeight="1">
      <c r="A118" s="19"/>
      <c r="B118" s="333" t="s">
        <v>308</v>
      </c>
      <c r="C118" s="333" t="s">
        <v>733</v>
      </c>
      <c r="D118" s="333" t="s">
        <v>348</v>
      </c>
      <c r="E118" s="333" t="s">
        <v>723</v>
      </c>
      <c r="F118" s="333" t="s">
        <v>52</v>
      </c>
      <c r="G118" s="333" t="s">
        <v>748</v>
      </c>
      <c r="H118" s="333" t="s">
        <v>749</v>
      </c>
      <c r="I118" s="333" t="s">
        <v>750</v>
      </c>
      <c r="J118" s="333" t="s">
        <v>751</v>
      </c>
      <c r="K118" s="333" t="s">
        <v>752</v>
      </c>
      <c r="L118" s="330" t="s">
        <v>43</v>
      </c>
      <c r="M118" s="185" t="s">
        <v>729</v>
      </c>
      <c r="N118" s="185" t="s">
        <v>753</v>
      </c>
      <c r="O118" s="190" t="s">
        <v>731</v>
      </c>
      <c r="P118" s="331" t="s">
        <v>732</v>
      </c>
      <c r="Q118" s="190" t="s">
        <v>47</v>
      </c>
      <c r="R118" s="190" t="s">
        <v>58</v>
      </c>
      <c r="S118" s="332" t="s">
        <v>206</v>
      </c>
      <c r="T118" s="392">
        <v>0</v>
      </c>
      <c r="U118" s="392">
        <v>2</v>
      </c>
      <c r="V118" s="392">
        <v>2</v>
      </c>
      <c r="W118" s="392">
        <v>1</v>
      </c>
      <c r="X118" s="392">
        <f>SUM(T118:W118)</f>
        <v>5</v>
      </c>
    </row>
    <row r="119" spans="1:24" ht="99.75" customHeight="1">
      <c r="A119" s="19"/>
      <c r="B119" s="333" t="s">
        <v>308</v>
      </c>
      <c r="C119" s="333" t="s">
        <v>733</v>
      </c>
      <c r="D119" s="333" t="s">
        <v>348</v>
      </c>
      <c r="E119" s="333" t="s">
        <v>723</v>
      </c>
      <c r="F119" s="333" t="s">
        <v>52</v>
      </c>
      <c r="G119" s="333" t="s">
        <v>754</v>
      </c>
      <c r="H119" s="333" t="s">
        <v>755</v>
      </c>
      <c r="I119" s="333" t="s">
        <v>756</v>
      </c>
      <c r="J119" s="333" t="s">
        <v>757</v>
      </c>
      <c r="K119" s="333" t="s">
        <v>758</v>
      </c>
      <c r="L119" s="330" t="s">
        <v>43</v>
      </c>
      <c r="M119" s="185" t="s">
        <v>759</v>
      </c>
      <c r="N119" s="185" t="s">
        <v>730</v>
      </c>
      <c r="O119" s="190" t="s">
        <v>731</v>
      </c>
      <c r="P119" s="331" t="s">
        <v>732</v>
      </c>
      <c r="Q119" s="190" t="s">
        <v>47</v>
      </c>
      <c r="R119" s="190" t="s">
        <v>58</v>
      </c>
      <c r="S119" s="332" t="s">
        <v>206</v>
      </c>
      <c r="T119" s="392">
        <v>0</v>
      </c>
      <c r="U119" s="392">
        <v>1</v>
      </c>
      <c r="V119" s="392">
        <v>1</v>
      </c>
      <c r="W119" s="392">
        <v>1</v>
      </c>
      <c r="X119" s="392">
        <f>SUM(T119:W119)</f>
        <v>3</v>
      </c>
    </row>
    <row r="120" spans="1:24" ht="99.75" customHeight="1">
      <c r="A120" s="19"/>
      <c r="B120" s="333" t="s">
        <v>308</v>
      </c>
      <c r="C120" s="333" t="s">
        <v>723</v>
      </c>
      <c r="D120" s="333" t="s">
        <v>77</v>
      </c>
      <c r="E120" s="333" t="s">
        <v>723</v>
      </c>
      <c r="F120" s="333" t="s">
        <v>52</v>
      </c>
      <c r="G120" s="333" t="s">
        <v>760</v>
      </c>
      <c r="H120" s="333" t="s">
        <v>761</v>
      </c>
      <c r="I120" s="333" t="s">
        <v>762</v>
      </c>
      <c r="J120" s="333" t="s">
        <v>763</v>
      </c>
      <c r="K120" s="333" t="s">
        <v>764</v>
      </c>
      <c r="L120" s="330" t="s">
        <v>43</v>
      </c>
      <c r="M120" s="185" t="s">
        <v>729</v>
      </c>
      <c r="N120" s="185" t="s">
        <v>740</v>
      </c>
      <c r="O120" s="190" t="s">
        <v>731</v>
      </c>
      <c r="P120" s="331" t="s">
        <v>732</v>
      </c>
      <c r="Q120" s="190" t="s">
        <v>47</v>
      </c>
      <c r="R120" s="190" t="s">
        <v>58</v>
      </c>
      <c r="S120" s="332" t="s">
        <v>206</v>
      </c>
      <c r="T120" s="327">
        <v>0.5</v>
      </c>
      <c r="U120" s="327">
        <v>0.3</v>
      </c>
      <c r="V120" s="327">
        <v>0.2</v>
      </c>
      <c r="W120" s="327"/>
      <c r="X120" s="327">
        <f t="shared" ref="X120:X125" si="8">SUM(T120:W120)</f>
        <v>1</v>
      </c>
    </row>
    <row r="121" spans="1:24" ht="99.75" customHeight="1">
      <c r="A121" s="19"/>
      <c r="B121" s="333" t="s">
        <v>308</v>
      </c>
      <c r="C121" s="333" t="s">
        <v>723</v>
      </c>
      <c r="D121" s="333" t="s">
        <v>77</v>
      </c>
      <c r="E121" s="333" t="s">
        <v>723</v>
      </c>
      <c r="F121" s="333" t="s">
        <v>52</v>
      </c>
      <c r="G121" s="333" t="s">
        <v>765</v>
      </c>
      <c r="H121" s="333" t="s">
        <v>766</v>
      </c>
      <c r="I121" s="333" t="s">
        <v>767</v>
      </c>
      <c r="J121" s="333" t="s">
        <v>768</v>
      </c>
      <c r="K121" s="333" t="s">
        <v>769</v>
      </c>
      <c r="L121" s="330" t="s">
        <v>43</v>
      </c>
      <c r="M121" s="185" t="s">
        <v>770</v>
      </c>
      <c r="N121" s="185" t="s">
        <v>747</v>
      </c>
      <c r="O121" s="190" t="s">
        <v>731</v>
      </c>
      <c r="P121" s="331" t="s">
        <v>732</v>
      </c>
      <c r="Q121" s="190" t="s">
        <v>47</v>
      </c>
      <c r="R121" s="190" t="s">
        <v>58</v>
      </c>
      <c r="S121" s="332" t="s">
        <v>206</v>
      </c>
      <c r="T121" s="392">
        <v>0</v>
      </c>
      <c r="U121" s="392">
        <v>1</v>
      </c>
      <c r="V121" s="392">
        <v>0</v>
      </c>
      <c r="W121" s="392">
        <v>1</v>
      </c>
      <c r="X121" s="392">
        <f t="shared" si="8"/>
        <v>2</v>
      </c>
    </row>
    <row r="122" spans="1:24" ht="99.75" customHeight="1">
      <c r="A122" s="19"/>
      <c r="B122" s="333" t="s">
        <v>91</v>
      </c>
      <c r="C122" s="333" t="s">
        <v>723</v>
      </c>
      <c r="D122" s="333" t="s">
        <v>92</v>
      </c>
      <c r="E122" s="333" t="s">
        <v>723</v>
      </c>
      <c r="F122" s="333" t="s">
        <v>52</v>
      </c>
      <c r="G122" s="333" t="s">
        <v>771</v>
      </c>
      <c r="H122" s="333" t="s">
        <v>772</v>
      </c>
      <c r="I122" s="333" t="s">
        <v>773</v>
      </c>
      <c r="J122" s="333" t="s">
        <v>774</v>
      </c>
      <c r="K122" s="333" t="s">
        <v>775</v>
      </c>
      <c r="L122" s="330" t="s">
        <v>43</v>
      </c>
      <c r="M122" s="185" t="s">
        <v>776</v>
      </c>
      <c r="N122" s="185" t="s">
        <v>730</v>
      </c>
      <c r="O122" s="190" t="s">
        <v>731</v>
      </c>
      <c r="P122" s="331" t="s">
        <v>732</v>
      </c>
      <c r="Q122" s="190" t="s">
        <v>47</v>
      </c>
      <c r="R122" s="190" t="s">
        <v>58</v>
      </c>
      <c r="S122" s="332" t="s">
        <v>206</v>
      </c>
      <c r="T122" s="392">
        <v>0</v>
      </c>
      <c r="U122" s="392">
        <v>1</v>
      </c>
      <c r="V122" s="392">
        <v>2</v>
      </c>
      <c r="W122" s="392">
        <v>0</v>
      </c>
      <c r="X122" s="392">
        <f t="shared" si="8"/>
        <v>3</v>
      </c>
    </row>
    <row r="123" spans="1:24" ht="99.75" customHeight="1">
      <c r="A123" s="19"/>
      <c r="B123" s="333" t="s">
        <v>205</v>
      </c>
      <c r="C123" s="333" t="s">
        <v>777</v>
      </c>
      <c r="D123" s="333" t="s">
        <v>68</v>
      </c>
      <c r="E123" s="333" t="s">
        <v>723</v>
      </c>
      <c r="F123" s="333" t="s">
        <v>52</v>
      </c>
      <c r="G123" s="333" t="s">
        <v>778</v>
      </c>
      <c r="H123" s="333" t="s">
        <v>779</v>
      </c>
      <c r="I123" s="333" t="s">
        <v>780</v>
      </c>
      <c r="J123" s="333" t="s">
        <v>781</v>
      </c>
      <c r="K123" s="333" t="s">
        <v>782</v>
      </c>
      <c r="L123" s="330" t="s">
        <v>43</v>
      </c>
      <c r="M123" s="185" t="s">
        <v>783</v>
      </c>
      <c r="N123" s="185" t="s">
        <v>753</v>
      </c>
      <c r="O123" s="190" t="s">
        <v>731</v>
      </c>
      <c r="P123" s="331" t="s">
        <v>732</v>
      </c>
      <c r="Q123" s="190" t="s">
        <v>47</v>
      </c>
      <c r="R123" s="190" t="s">
        <v>58</v>
      </c>
      <c r="S123" s="332" t="s">
        <v>206</v>
      </c>
      <c r="T123" s="392">
        <v>0</v>
      </c>
      <c r="U123" s="392">
        <v>0</v>
      </c>
      <c r="V123" s="392">
        <v>0</v>
      </c>
      <c r="W123" s="392">
        <v>1</v>
      </c>
      <c r="X123" s="392">
        <f t="shared" si="8"/>
        <v>1</v>
      </c>
    </row>
    <row r="124" spans="1:24" ht="99.75" customHeight="1">
      <c r="A124" s="19"/>
      <c r="B124" s="333" t="s">
        <v>205</v>
      </c>
      <c r="C124" s="333" t="s">
        <v>777</v>
      </c>
      <c r="D124" s="333" t="s">
        <v>128</v>
      </c>
      <c r="E124" s="333" t="s">
        <v>723</v>
      </c>
      <c r="F124" s="333" t="s">
        <v>52</v>
      </c>
      <c r="G124" s="333" t="s">
        <v>784</v>
      </c>
      <c r="H124" s="333" t="s">
        <v>785</v>
      </c>
      <c r="I124" s="333" t="s">
        <v>786</v>
      </c>
      <c r="J124" s="333" t="s">
        <v>787</v>
      </c>
      <c r="K124" s="333" t="s">
        <v>788</v>
      </c>
      <c r="L124" s="330" t="s">
        <v>109</v>
      </c>
      <c r="M124" s="185" t="s">
        <v>789</v>
      </c>
      <c r="N124" s="185" t="s">
        <v>790</v>
      </c>
      <c r="O124" s="190" t="s">
        <v>731</v>
      </c>
      <c r="P124" s="331" t="s">
        <v>732</v>
      </c>
      <c r="Q124" s="190" t="s">
        <v>47</v>
      </c>
      <c r="R124" s="190" t="s">
        <v>58</v>
      </c>
      <c r="S124" s="332" t="s">
        <v>206</v>
      </c>
      <c r="T124" s="392">
        <v>0</v>
      </c>
      <c r="U124" s="392">
        <v>1</v>
      </c>
      <c r="V124" s="392">
        <v>0</v>
      </c>
      <c r="W124" s="392">
        <v>1</v>
      </c>
      <c r="X124" s="392">
        <f t="shared" si="8"/>
        <v>2</v>
      </c>
    </row>
    <row r="125" spans="1:24" ht="99.75" customHeight="1">
      <c r="A125" s="19"/>
      <c r="B125" s="333" t="s">
        <v>205</v>
      </c>
      <c r="C125" s="333" t="s">
        <v>777</v>
      </c>
      <c r="D125" s="333" t="s">
        <v>128</v>
      </c>
      <c r="E125" s="333" t="s">
        <v>723</v>
      </c>
      <c r="F125" s="333" t="s">
        <v>52</v>
      </c>
      <c r="G125" s="333" t="s">
        <v>791</v>
      </c>
      <c r="H125" s="333" t="s">
        <v>792</v>
      </c>
      <c r="I125" s="333" t="s">
        <v>793</v>
      </c>
      <c r="J125" s="333" t="s">
        <v>794</v>
      </c>
      <c r="K125" s="333" t="s">
        <v>795</v>
      </c>
      <c r="L125" s="330" t="s">
        <v>109</v>
      </c>
      <c r="M125" s="185" t="s">
        <v>789</v>
      </c>
      <c r="N125" s="185" t="s">
        <v>790</v>
      </c>
      <c r="O125" s="190" t="s">
        <v>731</v>
      </c>
      <c r="P125" s="331" t="s">
        <v>732</v>
      </c>
      <c r="Q125" s="190" t="s">
        <v>47</v>
      </c>
      <c r="R125" s="190" t="s">
        <v>58</v>
      </c>
      <c r="S125" s="332" t="s">
        <v>206</v>
      </c>
      <c r="T125" s="327">
        <v>0</v>
      </c>
      <c r="U125" s="327">
        <v>0.5</v>
      </c>
      <c r="V125" s="327">
        <v>0</v>
      </c>
      <c r="W125" s="327">
        <v>0.5</v>
      </c>
      <c r="X125" s="327">
        <f t="shared" si="8"/>
        <v>1</v>
      </c>
    </row>
    <row r="126" spans="1:24" ht="62.7" customHeight="1">
      <c r="A126" s="19"/>
      <c r="B126" s="334" t="s">
        <v>33</v>
      </c>
      <c r="C126" s="334" t="s">
        <v>796</v>
      </c>
      <c r="D126" s="334" t="s">
        <v>128</v>
      </c>
      <c r="E126" s="334" t="s">
        <v>78</v>
      </c>
      <c r="F126" s="334" t="s">
        <v>52</v>
      </c>
      <c r="G126" s="333" t="s">
        <v>797</v>
      </c>
      <c r="H126" s="334" t="s">
        <v>798</v>
      </c>
      <c r="I126" s="333" t="s">
        <v>799</v>
      </c>
      <c r="J126" s="333" t="s">
        <v>800</v>
      </c>
      <c r="K126" s="333" t="s">
        <v>801</v>
      </c>
      <c r="L126" s="330" t="s">
        <v>43</v>
      </c>
      <c r="M126" s="185" t="s">
        <v>802</v>
      </c>
      <c r="N126" s="185" t="s">
        <v>803</v>
      </c>
      <c r="O126" s="190" t="s">
        <v>796</v>
      </c>
      <c r="P126" s="331" t="s">
        <v>804</v>
      </c>
      <c r="Q126" s="190" t="s">
        <v>47</v>
      </c>
      <c r="R126" s="190" t="s">
        <v>58</v>
      </c>
      <c r="S126" s="332" t="s">
        <v>229</v>
      </c>
      <c r="T126" s="335">
        <v>1</v>
      </c>
      <c r="U126" s="335">
        <v>1</v>
      </c>
      <c r="V126" s="335">
        <v>1</v>
      </c>
      <c r="W126" s="335">
        <v>1</v>
      </c>
      <c r="X126" s="336">
        <v>1</v>
      </c>
    </row>
    <row r="127" spans="1:24" ht="47.25" customHeight="1">
      <c r="A127" s="19"/>
      <c r="B127" s="334" t="s">
        <v>49</v>
      </c>
      <c r="C127" s="334" t="s">
        <v>805</v>
      </c>
      <c r="D127" s="334" t="s">
        <v>184</v>
      </c>
      <c r="E127" s="334" t="s">
        <v>52</v>
      </c>
      <c r="F127" s="334" t="s">
        <v>52</v>
      </c>
      <c r="G127" s="333" t="s">
        <v>806</v>
      </c>
      <c r="H127" s="334" t="s">
        <v>807</v>
      </c>
      <c r="I127" s="333" t="s">
        <v>808</v>
      </c>
      <c r="J127" s="333" t="s">
        <v>809</v>
      </c>
      <c r="K127" s="334" t="s">
        <v>810</v>
      </c>
      <c r="L127" s="54" t="s">
        <v>43</v>
      </c>
      <c r="M127" s="53" t="s">
        <v>811</v>
      </c>
      <c r="N127" s="53" t="s">
        <v>811</v>
      </c>
      <c r="O127" s="52" t="s">
        <v>812</v>
      </c>
      <c r="P127" s="331" t="s">
        <v>813</v>
      </c>
      <c r="Q127" s="52" t="s">
        <v>47</v>
      </c>
      <c r="R127" s="52" t="s">
        <v>58</v>
      </c>
      <c r="S127" s="340" t="s">
        <v>229</v>
      </c>
      <c r="T127" s="335">
        <v>0</v>
      </c>
      <c r="U127" s="335">
        <v>0.38</v>
      </c>
      <c r="V127" s="335">
        <v>0.24</v>
      </c>
      <c r="W127" s="335">
        <v>0.38</v>
      </c>
      <c r="X127" s="335">
        <f>+T127+U127+V127+W127</f>
        <v>1</v>
      </c>
    </row>
    <row r="128" spans="1:24" ht="47.25" customHeight="1">
      <c r="A128" s="19"/>
      <c r="B128" s="333" t="s">
        <v>49</v>
      </c>
      <c r="C128" s="334" t="s">
        <v>805</v>
      </c>
      <c r="D128" s="333" t="s">
        <v>184</v>
      </c>
      <c r="E128" s="333" t="s">
        <v>52</v>
      </c>
      <c r="F128" s="333" t="s">
        <v>52</v>
      </c>
      <c r="G128" s="333" t="s">
        <v>814</v>
      </c>
      <c r="H128" s="334" t="s">
        <v>815</v>
      </c>
      <c r="I128" s="333" t="s">
        <v>816</v>
      </c>
      <c r="J128" s="333" t="s">
        <v>817</v>
      </c>
      <c r="K128" s="334" t="s">
        <v>818</v>
      </c>
      <c r="L128" s="330" t="s">
        <v>43</v>
      </c>
      <c r="M128" s="53" t="s">
        <v>811</v>
      </c>
      <c r="N128" s="53" t="s">
        <v>811</v>
      </c>
      <c r="O128" s="52" t="s">
        <v>812</v>
      </c>
      <c r="P128" s="331" t="s">
        <v>813</v>
      </c>
      <c r="Q128" s="190" t="s">
        <v>47</v>
      </c>
      <c r="R128" s="190" t="s">
        <v>58</v>
      </c>
      <c r="S128" s="340" t="s">
        <v>229</v>
      </c>
      <c r="T128" s="327">
        <v>0.43</v>
      </c>
      <c r="U128" s="327">
        <v>0.14000000000000001</v>
      </c>
      <c r="V128" s="327">
        <v>0.14000000000000001</v>
      </c>
      <c r="W128" s="327">
        <v>0.28999999999999998</v>
      </c>
      <c r="X128" s="335">
        <f>+T128+U128+V128+W128</f>
        <v>1</v>
      </c>
    </row>
    <row r="129" spans="1:24" ht="64.5" customHeight="1">
      <c r="A129" s="19"/>
      <c r="B129" s="333" t="s">
        <v>49</v>
      </c>
      <c r="C129" s="334" t="s">
        <v>805</v>
      </c>
      <c r="D129" s="333" t="s">
        <v>184</v>
      </c>
      <c r="E129" s="333" t="s">
        <v>52</v>
      </c>
      <c r="F129" s="333" t="s">
        <v>52</v>
      </c>
      <c r="G129" s="333" t="s">
        <v>819</v>
      </c>
      <c r="H129" s="334" t="s">
        <v>820</v>
      </c>
      <c r="I129" s="333" t="s">
        <v>821</v>
      </c>
      <c r="J129" s="333" t="s">
        <v>822</v>
      </c>
      <c r="K129" s="334" t="s">
        <v>823</v>
      </c>
      <c r="L129" s="330" t="s">
        <v>43</v>
      </c>
      <c r="M129" s="53" t="s">
        <v>811</v>
      </c>
      <c r="N129" s="53" t="s">
        <v>811</v>
      </c>
      <c r="O129" s="52" t="s">
        <v>812</v>
      </c>
      <c r="P129" s="331" t="s">
        <v>813</v>
      </c>
      <c r="Q129" s="190" t="s">
        <v>47</v>
      </c>
      <c r="R129" s="190" t="s">
        <v>58</v>
      </c>
      <c r="S129" s="340" t="s">
        <v>229</v>
      </c>
      <c r="T129" s="327">
        <v>0.32</v>
      </c>
      <c r="U129" s="327">
        <v>0.26</v>
      </c>
      <c r="V129" s="327">
        <v>0.26</v>
      </c>
      <c r="W129" s="327">
        <v>0.16</v>
      </c>
      <c r="X129" s="335">
        <f>+T129+U129+V129+W129</f>
        <v>1</v>
      </c>
    </row>
    <row r="130" spans="1:24" ht="114" customHeight="1">
      <c r="A130" s="19"/>
      <c r="B130" s="333" t="s">
        <v>49</v>
      </c>
      <c r="C130" s="380" t="s">
        <v>34</v>
      </c>
      <c r="D130" s="380" t="s">
        <v>59</v>
      </c>
      <c r="E130" s="380" t="s">
        <v>52</v>
      </c>
      <c r="F130" s="333" t="s">
        <v>52</v>
      </c>
      <c r="G130" s="333" t="s">
        <v>152</v>
      </c>
      <c r="H130" s="333" t="s">
        <v>153</v>
      </c>
      <c r="I130" s="333" t="s">
        <v>154</v>
      </c>
      <c r="J130" s="333" t="s">
        <v>155</v>
      </c>
      <c r="K130" s="333" t="s">
        <v>156</v>
      </c>
      <c r="L130" s="190" t="s">
        <v>43</v>
      </c>
      <c r="M130" s="416" t="s">
        <v>824</v>
      </c>
      <c r="N130" s="416" t="s">
        <v>824</v>
      </c>
      <c r="O130" s="393" t="s">
        <v>825</v>
      </c>
      <c r="P130" s="331" t="s">
        <v>826</v>
      </c>
      <c r="Q130" s="190" t="s">
        <v>47</v>
      </c>
      <c r="R130" s="190" t="s">
        <v>58</v>
      </c>
      <c r="S130" s="190" t="s">
        <v>52</v>
      </c>
      <c r="T130" s="345">
        <v>0.5</v>
      </c>
      <c r="U130" s="345">
        <v>0.5</v>
      </c>
      <c r="V130" s="345">
        <v>0</v>
      </c>
      <c r="W130" s="345">
        <v>0</v>
      </c>
      <c r="X130" s="346">
        <f>+SUM(T130:W130)</f>
        <v>1</v>
      </c>
    </row>
    <row r="131" spans="1:24" ht="142.5" customHeight="1">
      <c r="A131" s="19"/>
      <c r="B131" s="435" t="s">
        <v>114</v>
      </c>
      <c r="C131" s="440" t="s">
        <v>827</v>
      </c>
      <c r="D131" s="434" t="s">
        <v>52</v>
      </c>
      <c r="E131" s="434" t="s">
        <v>52</v>
      </c>
      <c r="F131" s="414" t="s">
        <v>52</v>
      </c>
      <c r="G131" s="414" t="s">
        <v>828</v>
      </c>
      <c r="H131" s="441" t="s">
        <v>829</v>
      </c>
      <c r="I131" s="414" t="s">
        <v>830</v>
      </c>
      <c r="J131" s="441" t="s">
        <v>831</v>
      </c>
      <c r="K131" s="441" t="s">
        <v>832</v>
      </c>
      <c r="L131" s="442" t="s">
        <v>43</v>
      </c>
      <c r="M131" s="416" t="s">
        <v>824</v>
      </c>
      <c r="N131" s="416" t="s">
        <v>824</v>
      </c>
      <c r="O131" s="393" t="s">
        <v>825</v>
      </c>
      <c r="P131" s="331" t="s">
        <v>826</v>
      </c>
      <c r="Q131" s="357" t="s">
        <v>47</v>
      </c>
      <c r="R131" s="357" t="s">
        <v>58</v>
      </c>
      <c r="S131" s="393" t="s">
        <v>303</v>
      </c>
      <c r="T131" s="394">
        <v>0.25</v>
      </c>
      <c r="U131" s="394">
        <v>0.25</v>
      </c>
      <c r="V131" s="394">
        <v>0.25</v>
      </c>
      <c r="W131" s="394">
        <v>0.25</v>
      </c>
      <c r="X131" s="394">
        <v>1</v>
      </c>
    </row>
    <row r="132" spans="1:24" ht="118.5" customHeight="1">
      <c r="A132" s="19"/>
      <c r="B132" s="443" t="s">
        <v>114</v>
      </c>
      <c r="C132" s="444" t="s">
        <v>827</v>
      </c>
      <c r="D132" s="445" t="s">
        <v>52</v>
      </c>
      <c r="E132" s="445" t="s">
        <v>52</v>
      </c>
      <c r="F132" s="419" t="s">
        <v>52</v>
      </c>
      <c r="G132" s="419" t="s">
        <v>833</v>
      </c>
      <c r="H132" s="415" t="s">
        <v>834</v>
      </c>
      <c r="I132" s="419" t="s">
        <v>835</v>
      </c>
      <c r="J132" s="415" t="s">
        <v>836</v>
      </c>
      <c r="K132" s="415" t="s">
        <v>837</v>
      </c>
      <c r="L132" s="397" t="s">
        <v>43</v>
      </c>
      <c r="M132" s="446" t="s">
        <v>824</v>
      </c>
      <c r="N132" s="446" t="s">
        <v>824</v>
      </c>
      <c r="O132" s="395" t="s">
        <v>825</v>
      </c>
      <c r="P132" s="331" t="s">
        <v>826</v>
      </c>
      <c r="Q132" s="358" t="s">
        <v>47</v>
      </c>
      <c r="R132" s="358" t="s">
        <v>58</v>
      </c>
      <c r="S132" s="395" t="s">
        <v>303</v>
      </c>
      <c r="T132" s="396">
        <v>0.25</v>
      </c>
      <c r="U132" s="396">
        <v>0.25</v>
      </c>
      <c r="V132" s="396">
        <v>0.25</v>
      </c>
      <c r="W132" s="396">
        <v>0.25</v>
      </c>
      <c r="X132" s="396">
        <v>1</v>
      </c>
    </row>
    <row r="133" spans="1:24" ht="87" customHeight="1">
      <c r="A133" s="19"/>
      <c r="B133" s="443" t="s">
        <v>114</v>
      </c>
      <c r="C133" s="444" t="s">
        <v>838</v>
      </c>
      <c r="D133" s="445" t="s">
        <v>52</v>
      </c>
      <c r="E133" s="445" t="s">
        <v>52</v>
      </c>
      <c r="F133" s="419" t="s">
        <v>52</v>
      </c>
      <c r="G133" s="419" t="s">
        <v>839</v>
      </c>
      <c r="H133" s="415" t="s">
        <v>840</v>
      </c>
      <c r="I133" s="419" t="s">
        <v>841</v>
      </c>
      <c r="J133" s="415" t="s">
        <v>842</v>
      </c>
      <c r="K133" s="415" t="s">
        <v>843</v>
      </c>
      <c r="L133" s="397" t="s">
        <v>109</v>
      </c>
      <c r="M133" s="446" t="s">
        <v>824</v>
      </c>
      <c r="N133" s="446" t="s">
        <v>824</v>
      </c>
      <c r="O133" s="395" t="s">
        <v>825</v>
      </c>
      <c r="P133" s="331" t="s">
        <v>826</v>
      </c>
      <c r="Q133" s="358" t="s">
        <v>47</v>
      </c>
      <c r="R133" s="358" t="s">
        <v>58</v>
      </c>
      <c r="S133" s="395" t="s">
        <v>303</v>
      </c>
      <c r="T133" s="396">
        <v>0.25</v>
      </c>
      <c r="U133" s="396">
        <v>0.25</v>
      </c>
      <c r="V133" s="396">
        <v>0.25</v>
      </c>
      <c r="W133" s="396">
        <v>0.25</v>
      </c>
      <c r="X133" s="396">
        <v>1</v>
      </c>
    </row>
    <row r="134" spans="1:24" ht="108.75" customHeight="1">
      <c r="A134" s="19"/>
      <c r="B134" s="443" t="s">
        <v>114</v>
      </c>
      <c r="C134" s="444" t="s">
        <v>827</v>
      </c>
      <c r="D134" s="445" t="s">
        <v>52</v>
      </c>
      <c r="E134" s="445" t="s">
        <v>78</v>
      </c>
      <c r="F134" s="419" t="s">
        <v>52</v>
      </c>
      <c r="G134" s="419" t="s">
        <v>844</v>
      </c>
      <c r="H134" s="415" t="s">
        <v>845</v>
      </c>
      <c r="I134" s="419" t="s">
        <v>846</v>
      </c>
      <c r="J134" s="415" t="s">
        <v>847</v>
      </c>
      <c r="K134" s="415" t="s">
        <v>848</v>
      </c>
      <c r="L134" s="397" t="s">
        <v>43</v>
      </c>
      <c r="M134" s="446" t="s">
        <v>824</v>
      </c>
      <c r="N134" s="446" t="s">
        <v>824</v>
      </c>
      <c r="O134" s="395" t="s">
        <v>825</v>
      </c>
      <c r="P134" s="331" t="s">
        <v>826</v>
      </c>
      <c r="Q134" s="358" t="s">
        <v>47</v>
      </c>
      <c r="R134" s="358" t="s">
        <v>58</v>
      </c>
      <c r="S134" s="395" t="s">
        <v>303</v>
      </c>
      <c r="T134" s="396">
        <v>0.25</v>
      </c>
      <c r="U134" s="396">
        <v>0.25</v>
      </c>
      <c r="V134" s="396">
        <v>0.25</v>
      </c>
      <c r="W134" s="396">
        <v>0.25</v>
      </c>
      <c r="X134" s="396">
        <v>1</v>
      </c>
    </row>
    <row r="135" spans="1:24" ht="55.5" customHeight="1">
      <c r="A135" s="19"/>
      <c r="B135" s="311" t="s">
        <v>137</v>
      </c>
      <c r="C135" s="458" t="s">
        <v>115</v>
      </c>
      <c r="D135" s="458" t="s">
        <v>128</v>
      </c>
      <c r="E135" s="458" t="s">
        <v>52</v>
      </c>
      <c r="F135" s="459" t="s">
        <v>129</v>
      </c>
      <c r="G135" s="459" t="s">
        <v>849</v>
      </c>
      <c r="H135" s="459" t="s">
        <v>850</v>
      </c>
      <c r="I135" s="460" t="s">
        <v>851</v>
      </c>
      <c r="J135" s="459" t="s">
        <v>852</v>
      </c>
      <c r="K135" s="459" t="s">
        <v>853</v>
      </c>
      <c r="L135" s="461" t="s">
        <v>43</v>
      </c>
      <c r="M135" s="462" t="s">
        <v>225</v>
      </c>
      <c r="N135" s="462" t="s">
        <v>226</v>
      </c>
      <c r="O135" s="463" t="s">
        <v>227</v>
      </c>
      <c r="P135" s="462" t="s">
        <v>228</v>
      </c>
      <c r="Q135" s="463" t="s">
        <v>65</v>
      </c>
      <c r="R135" s="463" t="s">
        <v>48</v>
      </c>
      <c r="S135" s="463" t="s">
        <v>238</v>
      </c>
      <c r="T135" s="464">
        <v>3204684.3609181</v>
      </c>
      <c r="U135" s="464">
        <v>5530700.3250430496</v>
      </c>
      <c r="V135" s="464">
        <v>2004627.0155964601</v>
      </c>
      <c r="W135" s="464">
        <v>2142328.6335805301</v>
      </c>
      <c r="X135" s="464">
        <f>+T135+U135+V135+W135</f>
        <v>12882340.33513814</v>
      </c>
    </row>
    <row r="136" spans="1:24" ht="54" customHeight="1">
      <c r="A136" s="19"/>
      <c r="B136" s="447" t="s">
        <v>854</v>
      </c>
      <c r="C136" s="448" t="s">
        <v>855</v>
      </c>
      <c r="D136" s="448" t="s">
        <v>128</v>
      </c>
      <c r="E136" s="448" t="s">
        <v>52</v>
      </c>
      <c r="F136" s="449" t="s">
        <v>129</v>
      </c>
      <c r="G136" s="449" t="s">
        <v>856</v>
      </c>
      <c r="H136" s="449" t="s">
        <v>857</v>
      </c>
      <c r="I136" s="465" t="s">
        <v>858</v>
      </c>
      <c r="J136" s="449" t="s">
        <v>859</v>
      </c>
      <c r="K136" s="449" t="s">
        <v>860</v>
      </c>
      <c r="L136" s="451" t="s">
        <v>43</v>
      </c>
      <c r="M136" s="452" t="s">
        <v>225</v>
      </c>
      <c r="N136" s="452" t="s">
        <v>226</v>
      </c>
      <c r="O136" s="453" t="s">
        <v>227</v>
      </c>
      <c r="P136" s="452" t="s">
        <v>228</v>
      </c>
      <c r="Q136" s="453" t="s">
        <v>65</v>
      </c>
      <c r="R136" s="453" t="s">
        <v>48</v>
      </c>
      <c r="S136" s="453" t="s">
        <v>238</v>
      </c>
      <c r="T136" s="464">
        <v>1858024</v>
      </c>
      <c r="U136" s="464">
        <v>1790269</v>
      </c>
      <c r="V136" s="464">
        <v>1686313</v>
      </c>
      <c r="W136" s="464">
        <v>1810927</v>
      </c>
      <c r="X136" s="464">
        <f>+T136+U136+V136+W136</f>
        <v>7145533</v>
      </c>
    </row>
    <row r="137" spans="1:24" ht="78">
      <c r="A137" s="19"/>
      <c r="B137" s="447" t="s">
        <v>861</v>
      </c>
      <c r="C137" s="448" t="s">
        <v>862</v>
      </c>
      <c r="D137" s="448" t="s">
        <v>52</v>
      </c>
      <c r="E137" s="448" t="s">
        <v>52</v>
      </c>
      <c r="F137" s="449" t="s">
        <v>863</v>
      </c>
      <c r="G137" s="449" t="s">
        <v>864</v>
      </c>
      <c r="H137" s="449" t="s">
        <v>865</v>
      </c>
      <c r="I137" s="450" t="s">
        <v>866</v>
      </c>
      <c r="J137" s="449" t="s">
        <v>867</v>
      </c>
      <c r="K137" s="449" t="s">
        <v>868</v>
      </c>
      <c r="L137" s="451" t="s">
        <v>43</v>
      </c>
      <c r="M137" s="452" t="s">
        <v>869</v>
      </c>
      <c r="N137" s="452" t="s">
        <v>261</v>
      </c>
      <c r="O137" s="453" t="s">
        <v>227</v>
      </c>
      <c r="P137" s="452" t="s">
        <v>228</v>
      </c>
      <c r="Q137" s="453" t="s">
        <v>65</v>
      </c>
      <c r="R137" s="453" t="s">
        <v>48</v>
      </c>
      <c r="S137" s="454">
        <v>435187000</v>
      </c>
      <c r="T137" s="455">
        <v>434</v>
      </c>
      <c r="U137" s="456">
        <v>0</v>
      </c>
      <c r="V137" s="456">
        <v>0</v>
      </c>
      <c r="W137" s="456">
        <v>0</v>
      </c>
      <c r="X137" s="457">
        <f>+T137+U137+V137+W137</f>
        <v>434</v>
      </c>
    </row>
    <row r="138" spans="1:24" ht="96" customHeight="1">
      <c r="A138" s="19"/>
      <c r="B138" s="477" t="s">
        <v>690</v>
      </c>
      <c r="C138" s="458" t="s">
        <v>34</v>
      </c>
      <c r="D138" s="458" t="s">
        <v>34</v>
      </c>
      <c r="E138" s="448" t="s">
        <v>52</v>
      </c>
      <c r="F138" s="449" t="s">
        <v>870</v>
      </c>
      <c r="G138" s="449" t="s">
        <v>871</v>
      </c>
      <c r="H138" s="478" t="s">
        <v>872</v>
      </c>
      <c r="I138" s="478" t="s">
        <v>873</v>
      </c>
      <c r="J138" s="478" t="s">
        <v>874</v>
      </c>
      <c r="K138" s="478" t="s">
        <v>875</v>
      </c>
      <c r="L138" s="451" t="s">
        <v>74</v>
      </c>
      <c r="M138" s="452" t="s">
        <v>876</v>
      </c>
      <c r="N138" s="452" t="s">
        <v>877</v>
      </c>
      <c r="O138" s="451" t="s">
        <v>206</v>
      </c>
      <c r="P138" s="452" t="s">
        <v>878</v>
      </c>
      <c r="Q138" s="453" t="s">
        <v>47</v>
      </c>
      <c r="R138" s="453" t="s">
        <v>48</v>
      </c>
      <c r="S138" s="453" t="s">
        <v>879</v>
      </c>
      <c r="T138" s="479">
        <v>0.97299999999999998</v>
      </c>
      <c r="U138" s="479">
        <v>1</v>
      </c>
      <c r="V138" s="463"/>
      <c r="W138" s="463"/>
      <c r="X138" s="480">
        <v>1</v>
      </c>
    </row>
    <row r="140" spans="1:24">
      <c r="B140" s="215"/>
      <c r="C140" s="14" t="s">
        <v>880</v>
      </c>
    </row>
  </sheetData>
  <sheetProtection formatCells="0" formatColumns="0" formatRows="0" insertColumns="0" insertRows="0" insertHyperlinks="0" deleteRows="0" sort="0" autoFilter="0" pivotTables="0"/>
  <autoFilter ref="B11:X138" xr:uid="{00000000-0001-0000-0000-000000000000}"/>
  <mergeCells count="3">
    <mergeCell ref="O11:O12"/>
    <mergeCell ref="P11:P12"/>
    <mergeCell ref="D7:I7"/>
  </mergeCells>
  <phoneticPr fontId="34" type="noConversion"/>
  <dataValidations xWindow="1212" yWindow="601" count="22">
    <dataValidation allowBlank="1" showErrorMessage="1" promptTitle="Dificultades PA" prompt="Identificar los cuellos de botella que retrasan los planes de acción. _x000a_Es importante enfocar los esfuerzos y análisis a las actividades identificadas como críticas." sqref="DS2:DV2 NO2:NR2 XK2:XN2 AHG2:AHJ2 ARC2:ARF2 BAY2:BBB2 BKU2:BKX2 BUQ2:BUT2 CEM2:CEP2 COI2:COL2 CYE2:CYH2 DIA2:DID2 DRW2:DRZ2 EBS2:EBV2 ELO2:ELR2 EVK2:EVN2 FFG2:FFJ2 FPC2:FPF2 FYY2:FZB2 GIU2:GIX2 GSQ2:GST2 HCM2:HCP2 HMI2:HML2 HWE2:HWH2 IGA2:IGD2 IPW2:IPZ2 IZS2:IZV2 JJO2:JJR2 JTK2:JTN2 KDG2:KDJ2 KNC2:KNF2 KWY2:KXB2 LGU2:LGX2 LQQ2:LQT2 MAM2:MAP2 MKI2:MKL2 MUE2:MUH2 NEA2:NED2 NNW2:NNZ2 NXS2:NXV2 OHO2:OHR2 ORK2:ORN2 PBG2:PBJ2 PLC2:PLF2 PUY2:PVB2 QEU2:QEX2 QOQ2:QOT2 QYM2:QYP2 RII2:RIL2 RSE2:RSH2 SCA2:SCD2 SLW2:SLZ2 SVS2:SVV2 TFO2:TFR2 TPK2:TPN2 TZG2:TZJ2 UJC2:UJF2 USY2:UTB2 VCU2:VCX2 VMQ2:VMT2 VWM2:VWP2 WGI2:WGL2 WQE2:WQH2 O3:P4 WQR7:WQY7 WQU5:WRB6 WGV7:WHC7 WGY5:WHF6 VWZ7:VXG7 VXC5:VXJ6 VND7:VNK7 VNG5:VNN6 VDH7:VDO7 VDK5:VDR6 UTL7:UTS7 UTO5:UTV6 UJP7:UJW7 UJS5:UJZ6 TZT7:UAA7 TZW5:UAD6 TPX7:TQE7 TQA5:TQH6 TGB7:TGI7 TGE5:TGL6 SWF7:SWM7 SWI5:SWP6 SMJ7:SMQ7 SMM5:SMT6 SCN7:SCU7 SCQ5:SCX6 RSR7:RSY7 RSU5:RTB6 RIV7:RJC7 RIY5:RJF6 QYZ7:QZG7 QZC5:QZJ6 QPD7:QPK7 QPG5:QPN6 QFH7:QFO7 QFK5:QFR6 PVL7:PVS7 PVO5:PVV6 PLP7:PLW7 PLS5:PLZ6 PBT7:PCA7 PBW5:PCD6 ORX7:OSE7 OSA5:OSH6 OIB7:OII7 OIE5:OIL6 NYF7:NYM7 NYI5:NYP6 NOJ7:NOQ7 NOM5:NOT6 NEN7:NEU7 NEQ5:NEX6 MUR7:MUY7 MUU5:MVB6 MKV7:MLC7 MKY5:MLF6 MAZ7:MBG7 MBC5:MBJ6 LRD7:LRK7 LRG5:LRN6 LHH7:LHO7 LHK5:LHR6 KXL7:KXS7 KXO5:KXV6 KNP7:KNW7 KNS5:KNZ6 KDT7:KEA7 KDW5:KED6 JTX7:JUE7 JUA5:JUH6 JKB7:JKI7 JKE5:JKL6 JAF7:JAM7 JAI5:JAP6 IQJ7:IQQ7 IQM5:IQT6 IGN7:IGU7 IGQ5:IGX6 HWR7:HWY7 HWU5:HXB6 HMV7:HNC7 HMY5:HNF6 HCZ7:HDG7 HDC5:HDJ6 GTD7:GTK7 GTG5:GTN6 GJH7:GJO7 GJK5:GJR6 FZL7:FZS7 FZO5:FZV6 FPP7:FPW7 FPS5:FPZ6 FFT7:FGA7 FFW5:FGD6 EVX7:EWE7 EWA5:EWH6 EMB7:EMI7 EME5:EML6 ECF7:ECM7 ECI5:ECP6 DSJ7:DSQ7 DSM5:DST6 DIN7:DIU7 DIQ5:DIX6 CYR7:CYY7 CYU5:CZB6 COV7:CPC7 COY5:CPF6 CEZ7:CFG7 CFC5:CFJ6 BVD7:BVK7 BVG5:BVN6 BLH7:BLO7 BLK5:BLR6 BBL7:BBS7 BBO5:BBV6 ARP7:ARW7 ARS5:ARZ6 AHT7:AIA7 AHW5:AID6 XX7:YE7 YA5:YH6 OB7:OI7 OE5:OL6 EF7:EM7 EI5:EP6 WQG7 WQJ5:WQJ6 WGK7 WGN5:WGN6 VWO7 VWR5:VWR6 VMS7 VMV5:VMV6 VCW7 VCZ5:VCZ6 UTA7 UTD5:UTD6 UJE7 UJH5:UJH6 TZI7 TZL5:TZL6 TPM7 TPP5:TPP6 TFQ7 TFT5:TFT6 SVU7 SVX5:SVX6 SLY7 SMB5:SMB6 SCC7 SCF5:SCF6 RSG7 RSJ5:RSJ6 RIK7 RIN5:RIN6 QYO7 QYR5:QYR6 QOS7 QOV5:QOV6 QEW7 QEZ5:QEZ6 PVA7 PVD5:PVD6 PLE7 PLH5:PLH6 PBI7 PBL5:PBL6 ORM7 ORP5:ORP6 OHQ7 OHT5:OHT6 NXU7 NXX5:NXX6 NNY7 NOB5:NOB6 NEC7 NEF5:NEF6 MUG7 MUJ5:MUJ6 MKK7 MKN5:MKN6 MAO7 MAR5:MAR6 LQS7 LQV5:LQV6 LGW7 LGZ5:LGZ6 KXA7 KXD5:KXD6 KNE7 KNH5:KNH6 KDI7 KDL5:KDL6 JTM7 JTP5:JTP6 JJQ7 JJT5:JJT6 IZU7 IZX5:IZX6 IPY7 IQB5:IQB6 IGC7 IGF5:IGF6 HWG7 HWJ5:HWJ6 HMK7 HMN5:HMN6 HCO7 HCR5:HCR6 GSS7 GSV5:GSV6 GIW7 GIZ5:GIZ6 FZA7 FZD5:FZD6 FPE7 FPH5:FPH6 FFI7 FFL5:FFL6 EVM7 EVP5:EVP6 ELQ7 ELT5:ELT6 EBU7 EBX5:EBX6 DRY7 DSB5:DSB6 DIC7 DIF5:DIF6 CYG7 CYJ5:CYJ6 COK7 CON5:CON6 CEO7 CER5:CER6 BUS7 BUV5:BUV6 BKW7 BKZ5:BKZ6 BBA7 BBD5:BBD6 ARE7 ARH5:ARH6 AHI7 AHL5:AHL6 XM7 XP5:XP6 NQ7 NT5:NT6 DU7 DX5:DX6 NT8:NT9 XP8:XP9 AHL8:AHL9 ARH8:ARH9 BBD8:BBD9 BKZ8:BKZ9 BUV8:BUV9 CER8:CER9 CON8:CON9 CYJ8:CYJ9 DIF8:DIF9 DSB8:DSB9 EBX8:EBX9 ELT8:ELT9 EVP8:EVP9 FFL8:FFL9 FPH8:FPH9 FZD8:FZD9 GIZ8:GIZ9 GSV8:GSV9 HCR8:HCR9 HMN8:HMN9 HWJ8:HWJ9 IGF8:IGF9 IQB8:IQB9 IZX8:IZX9 JJT8:JJT9 JTP8:JTP9 KDL8:KDL9 KNH8:KNH9 KXD8:KXD9 LGZ8:LGZ9 LQV8:LQV9 MAR8:MAR9 MKN8:MKN9 MUJ8:MUJ9 NEF8:NEF9 NOB8:NOB9 NXX8:NXX9 OHT8:OHT9 ORP8:ORP9 PBL8:PBL9 PLH8:PLH9 PVD8:PVD9 QEZ8:QEZ9 QOV8:QOV9 QYR8:QYR9 RIN8:RIN9 RSJ8:RSJ9 SCF8:SCF9 SMB8:SMB9 SVX8:SVX9 TFT8:TFT9 TPP8:TPP9 TZL8:TZL9 UJH8:UJH9 UTD8:UTD9 VCZ8:VCZ9 VMV8:VMV9 VWR8:VWR9 WGN8:WGN9 WQJ8:WQJ9 EI8:EP9 OE8:OL9 YA8:YH9 AHW8:AID9 ARS8:ARZ9 BBO8:BBV9 BLK8:BLR9 BVG8:BVN9 CFC8:CFJ9 COY8:CPF9 CYU8:CZB9 DIQ8:DIX9 DSM8:DST9 ECI8:ECP9 EME8:EML9 EWA8:EWH9 FFW8:FGD9 FPS8:FPZ9 FZO8:FZV9 GJK8:GJR9 GTG8:GTN9 HDC8:HDJ9 HMY8:HNF9 HWU8:HXB9 IGQ8:IGX9 IQM8:IQT9 JAI8:JAP9 JKE8:JKL9 JUA8:JUH9 KDW8:KED9 KNS8:KNZ9 KXO8:KXV9 LHK8:LHR9 LRG8:LRN9 MBC8:MBJ9 MKY8:MLF9 MUU8:MVB9 NEQ8:NEX9 NOM8:NOT9 NYI8:NYP9 OIE8:OIL9 OSA8:OSH9 PBW8:PCD9 PLS8:PLZ9 PVO8:PVV9 QFK8:QFR9 QPG8:QPN9 QZC8:QZJ9 RIY8:RJF9 RSU8:RTB9 SCQ8:SCX9 SMM8:SMT9 SWI8:SWP9 TGE8:TGL9 TQA8:TQH9 TZW8:UAD9 UJS8:UJZ9 UTO8:UTV9 VDK8:VDR9 VNG8:VNN9 VXC8:VXJ9 WGY8:WHF9 WQU8:WRB9 DX8:DX9 C3:G3 C4:H4 I3:K4 C9:R9 O63" xr:uid="{00000000-0002-0000-0000-000000000000}"/>
    <dataValidation allowBlank="1" showInputMessage="1" showErrorMessage="1" prompt="El valor programado debe ir en terminos de la unidad de medida._x000a_ " sqref="T12:X12" xr:uid="{00000000-0002-0000-0000-000001000000}"/>
    <dataValidation allowBlank="1" showInputMessage="1" showErrorMessage="1" promptTitle="A tener en cuenta:" prompt="Relacione la salida, bien o entregable resultado de la actividad._x000a_" sqref="H13:H14 H17:H19 H36 I77 G32:G33 J38:J44 H92:H93 H96:H104 H106:H117 H40:H44 H119:H122 I117 I115 I119 H46 H126:H130 H73:H88 H62:H67 H48:H60 H22:H30" xr:uid="{4BC644F7-2DC2-4E87-9D6C-5AFD5905A83C}"/>
    <dataValidation type="list" allowBlank="1" showInputMessage="1" showErrorMessage="1" sqref="Q107:Q130 Q73:Q92 Q48:Q67 Q21:Q46 Q13:Q19"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5 I13 I17:I19 I27:I31 I73:I76 I36:I37 H38:H39 T37:X37 G61 I108:I114 H32 I101:I104 I95:I99 I52:I64 I33:I35 I78 I130 H118:I118 J121 I116 J73 I79:I88 I127:I129 I22:I26 I38:I46 I48:I51 I65:I67 I120:I125 I126" xr:uid="{FC8E128A-42A7-48DB-9B13-C9E80849CBA2}"/>
    <dataValidation allowBlank="1" showInputMessage="1" showErrorMessage="1" promptTitle="Tener en cuenta" prompt="La acción estratégica debe iniciar con un verbo en infinitivo y debe contribuir al alcance del objetivo estratégico." sqref="H17:H19 G13:H14 G15:G19 H115:H117 G36:H36 G62:G63 I77 H93 H106 H96:H104 J38:J44 G92:H92 I89:L94 G98:G101 G107:H114 G38:G42 H40:H44 G115:G125 K31:K33 G103:G105 G88:L88 H119:H122 I117 I115 I119 J32 G34:G35 G46:H46 G126:H130 G73:H88 G64:H67 G52:G60 H52:H63 G48:H51 G22:H33" xr:uid="{39F9C036-F0AD-469E-8B4A-79E8B6397499}"/>
    <dataValidation allowBlank="1" showInputMessage="1" showErrorMessage="1" promptTitle="Tener en cuenta" prompt="indique el valor del producto o salida a alcanzar en la vigencia, en la misma unidad de medidad de las metas periódo" sqref="I15 I13 I17:I19 I73:I76 I36:I37 I22:I26 H38:H39 T37:X37 G61 I108:I114 I33 I101:I104 I95:I99 I52:I64 I27:I31 I78 I130 H118:I118 J121 I116 J73 I79:I88 I127:I129 I38:I46 I48:I51 I65:I67 I120:I125 I126" xr:uid="{CE0B0436-CB6E-4E51-B41D-0955FCE1ABF8}"/>
    <dataValidation allowBlank="1" showErrorMessage="1" sqref="O54 M92:N92 M98:N106 M13:N20 M108:N129 M73:N90 M48:N67 M22:N37" xr:uid="{CF2239CF-A5D8-4621-A72F-43B39B77C8C6}"/>
    <dataValidation allowBlank="1" showInputMessage="1" showErrorMessage="1" promptTitle="Tener en cuenta" prompt="Relacionar el código del proceso que enmarca la ejecución de la acción estratégica." sqref="O13:O19 O55:O62 O108:O129 O73:O92 O64:O67 O48:O53 O34:O46 O22:O31" xr:uid="{7556AB3C-19CD-4DE0-AAA8-AABA7391C66C}"/>
    <dataValidation allowBlank="1" showInputMessage="1" showErrorMessage="1" promptTitle="Tener en Cuenta" prompt="Indique la periocidad en la que realizará el cálculo del indicador:  mensual, trimestral, semestral, anual." sqref="L13:L19 L108:L114 L100:L106 L126:L130 L73:L93 L36:L67 L22:L31" xr:uid="{9BF1F112-5645-4FB3-941A-8C65572776BA}"/>
    <dataValidation allowBlank="1" showInputMessage="1" showErrorMessage="1" promptTitle="Recuerde" prompt="omo la unidad de medida es porcentaje, la fórmula debe ser una relación de dos variables, multiplicada por 100" sqref="K13 K36 K27:K30 K40 K22:K26 K43 K108:K114 K130 K52:K64 K97 K79:K88 K127:K129 K46 K48:K51 K65:K67 K73:K78 K126" xr:uid="{C75FC21E-B32B-4113-B345-19851DA735F2}"/>
    <dataValidation allowBlank="1" showInputMessage="1" showErrorMessage="1" promptTitle="Recuerde" prompt="como la unidad de medida es porcentaje, la fórmula debe ser una relación de dos variables, multiplicada por 100" sqref="K13 K36 K27:K30 K40 K22:K26 K43 K108:K114 K130 K52:K64 K97 K79:K88 K127:K129 K46 K48:K51 K65:K67 K73:K78 K126" xr:uid="{89E072EA-B510-4601-91E0-E33481F3B1A8}"/>
    <dataValidation allowBlank="1" showErrorMessage="1" promptTitle="Tener en cuenta" prompt="La acción estratégica debe iniciar con un verbo en infinitivo y debe contribuir al alcance del objetivo estratégico." sqref="I14 J17:J19 J13:J14 J48:J51 J22:J26 J27:J31 J36:J37 J52:J63 J74:J78 J101 J130 J33 J85:J88 J96 J79:J82 J127:J129 J46 J65:J67 J107:J114 J126" xr:uid="{EA668F83-B412-44D8-BF13-E9345DF1A49D}"/>
    <dataValidation allowBlank="1" showInputMessage="1" showErrorMessage="1" promptTitle="Recuerde:" prompt="como la unidad de medida es porcentaje, la fórmula debe ser una relación de dos variables, multiplicada por 100" sqref="I14 J17:J19 J13:J14 J48:J51 J22:J26 J27:J31 J36:J37 J52:J63 J74:J78 J101 J130 J33 J85:J88 J96 J79:J82 J127:J129 J46 J65:J67 J107:J114 J126" xr:uid="{6610F1BF-B173-4BCB-ADA4-84B20A245E8C}"/>
    <dataValidation allowBlank="1" showInputMessage="1" showErrorMessage="1" promptTitle="Tener en cuenta:" prompt="Relacione la salida, bien o entregable resultado de la acción estratégica_x000a_" sqref="H20:I21" xr:uid="{28F2F09F-88F4-4F89-B7D8-15C322836FCF}"/>
    <dataValidation allowBlank="1" showInputMessage="1" showErrorMessage="1" promptTitle="Tener en cuenta:" prompt="El valor programado debe ir en porcentaje_x000a_ " sqref="T13:W19 V22:X25 T24:U25 W80:W81 T36:X36 T63:W63 T130:X130 T73:X78 V86:X88 V84:W85 V94 X79:X85 V80 T65:X67 T126 T59:W60 T54:W56 T107:X107 X53:X65 T48:X52 T38:X46 T26:X27" xr:uid="{A11055DF-D5B6-4483-8400-68860A514969}"/>
    <dataValidation allowBlank="1" showInputMessage="1" showErrorMessage="1" promptTitle="A tener en cuenta:" prompt="Relacione la salida, bien o entregable resultado de la actividad." sqref="H34:H35" xr:uid="{E02A3F89-B180-41FD-A57A-7AB2E9F387F0}"/>
    <dataValidation allowBlank="1" showInputMessage="1" showErrorMessage="1" promptTitle="Tener en cuenta" prompt="Relacionar los códigos del(los) proceso(s) que enmarcan la ejecución de la acción estratégica." sqref="O32:O33" xr:uid="{F7DF3583-0227-4841-BE03-D019D06A6EDB}"/>
    <dataValidation allowBlank="1" showInputMessage="1" showErrorMessage="1" promptTitle="Tener en Cuenta" prompt="Indique la periocidad en la que realizará el cálculo del indicador: trimestral, semestral, anual." sqref="L32:L35" xr:uid="{62CF00F7-F187-4AF4-97C0-43115C577574}"/>
    <dataValidation allowBlank="1" showInputMessage="1" showErrorMessage="1" promptTitle="Recuerde:" prompt="si la unidad de medida es porcentaje, la fórmula debe ser una relación de dos variables, multiplicada por 100" sqref="J32 K31:K33" xr:uid="{157FFC14-A3D1-424D-86E2-854CBCC2D3FE}"/>
    <dataValidation type="list" allowBlank="1" showInputMessage="1" showErrorMessage="1" sqref="R107:R130 R73:R92 R48:R67 R13:R46" xr:uid="{8D89D085-6114-49BB-A436-EA6D0AB4AF28}">
      <formula1>"Funcionamiento, Inversión, Gestión"</formula1>
    </dataValidation>
    <dataValidation allowBlank="1" showInputMessage="1" showErrorMessage="1" promptTitle="A tener en cuenta:" prompt="Se debe asociar la meta al producto." sqref="I105:I106" xr:uid="{A476FC67-5535-4447-9486-CD3639276DEA}"/>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2:X24" unlockedFormula="1"/>
  </ignoredErrors>
  <drawing r:id="rId2"/>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B107 B52 B65 B68:B72 B139:B1048576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B17 B114 B105:B107 B53:B65 B41:B47 B21 B13:B15</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K53:K62 K65 K64</xm:sqref>
        </x14:dataValidation>
        <x14:dataValidation type="list" allowBlank="1" showInputMessage="1" showErrorMessage="1" promptTitle="Tener en cuenta" xr:uid="{6EAB767A-B2C3-41AD-9D98-B758FCAA3D0D}">
          <x14:formula1>
            <xm:f>'Info CIGD'!#REF!</xm:f>
          </x14:formula1>
          <xm:sqref>O55:O58 O53 O64:O65</xm:sqref>
        </x14:dataValidation>
        <x14:dataValidation type="list" allowBlank="1" showInputMessage="1" showErrorMessage="1" xr:uid="{0689EBF4-0E18-4A5F-BC39-A5F58726E601}">
          <x14:formula1>
            <xm:f>'Info CIGD'!#REF!</xm:f>
          </x14:formula1>
          <xm:sqref>H13:H14 H17:H19 B114 B17 F13:F17 I61:I62 H62 G61 F53:F59 H53:I59 I65 H64:I64 H127:H129 B105:B107 F61:F65 B53:B65 B41:B47 F19:F21 B21 B13:B15</xm:sqref>
        </x14:dataValidation>
        <x14:dataValidation type="list" allowBlank="1" showInputMessage="1" showErrorMessage="1" xr:uid="{CD92EEFD-DF24-490C-9A97-EC9FBEEFE2AE}">
          <x14:formula1>
            <xm:f>Listas!$I$3:$I$21</xm:f>
          </x14:formula1>
          <xm:sqref>P76:P78 P135:P138 P127:P129 P105:P114 P46:P72 P36:P42 P13:P26</xm:sqref>
        </x14:dataValidation>
        <x14:dataValidation type="list" allowBlank="1" showInputMessage="1" showErrorMessage="1" xr:uid="{FD92D7EA-027D-41E9-A4E1-6D2BE01A6337}">
          <x14:formula1>
            <xm:f>Listas!$E$3:$E$23</xm:f>
          </x14:formula1>
          <xm:sqref>D135:D138 D127:D129 D105:D114 D36:D72 D13:D26</xm:sqref>
        </x14:dataValidation>
        <x14:dataValidation type="list" allowBlank="1" showInputMessage="1" showErrorMessage="1" xr:uid="{C8E05908-39F7-4B8E-8605-42C908B9FE68}">
          <x14:formula1>
            <xm:f>Listas!$G$3:$G$23</xm:f>
          </x14:formula1>
          <xm:sqref>E76:E78 E135:E138 E127:E129 E105:E114 E36:E72 E13:E26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baseColWidth="10" defaultColWidth="2.6640625" defaultRowHeight="16.5" customHeight="1"/>
  <cols>
    <col min="1" max="2" width="15.6640625" style="7" customWidth="1"/>
    <col min="3" max="3" width="39.44140625" style="7" customWidth="1"/>
    <col min="4" max="5" width="55.44140625" style="7" customWidth="1"/>
    <col min="6" max="16376" width="2.6640625" style="7"/>
    <col min="16377" max="16377" width="5.6640625" style="7" customWidth="1"/>
    <col min="16378" max="16378" width="2.6640625" style="7" customWidth="1"/>
    <col min="16379" max="16384" width="2.6640625" style="7"/>
  </cols>
  <sheetData>
    <row r="2" spans="1:5" ht="16.5" customHeight="1">
      <c r="A2" s="498" t="s">
        <v>881</v>
      </c>
      <c r="B2" s="498"/>
      <c r="C2" s="498"/>
      <c r="D2" s="492" t="s">
        <v>882</v>
      </c>
      <c r="E2" s="492"/>
    </row>
    <row r="3" spans="1:5" ht="26.7" customHeight="1">
      <c r="A3" s="499" t="s">
        <v>883</v>
      </c>
      <c r="B3" s="499"/>
      <c r="C3" s="499"/>
      <c r="D3" s="491" t="s">
        <v>884</v>
      </c>
      <c r="E3" s="491"/>
    </row>
    <row r="4" spans="1:5" ht="26.7" customHeight="1">
      <c r="A4" s="499" t="s">
        <v>1</v>
      </c>
      <c r="B4" s="499"/>
      <c r="C4" s="499"/>
      <c r="D4" s="491" t="s">
        <v>885</v>
      </c>
      <c r="E4" s="491"/>
    </row>
    <row r="5" spans="1:5" ht="10.5" customHeight="1"/>
    <row r="6" spans="1:5" ht="54" customHeight="1">
      <c r="A6" s="500" t="s">
        <v>8</v>
      </c>
      <c r="B6" s="500"/>
      <c r="C6" s="500"/>
      <c r="D6" s="491" t="s">
        <v>886</v>
      </c>
      <c r="E6" s="491"/>
    </row>
    <row r="7" spans="1:5" ht="48.6" customHeight="1">
      <c r="A7" s="502" t="s">
        <v>5</v>
      </c>
      <c r="B7" s="501" t="s">
        <v>887</v>
      </c>
      <c r="C7" s="501"/>
      <c r="D7" s="491" t="s">
        <v>888</v>
      </c>
      <c r="E7" s="491"/>
    </row>
    <row r="8" spans="1:5" ht="53.25" customHeight="1">
      <c r="A8" s="502"/>
      <c r="B8" s="501" t="s">
        <v>10</v>
      </c>
      <c r="C8" s="501"/>
      <c r="D8" s="491" t="s">
        <v>889</v>
      </c>
      <c r="E8" s="491"/>
    </row>
    <row r="9" spans="1:5" ht="35.700000000000003" customHeight="1">
      <c r="A9" s="502"/>
      <c r="B9" s="501" t="s">
        <v>890</v>
      </c>
      <c r="C9" s="501"/>
      <c r="D9" s="491" t="s">
        <v>891</v>
      </c>
      <c r="E9" s="491"/>
    </row>
    <row r="10" spans="1:5" ht="35.700000000000003" customHeight="1">
      <c r="A10" s="502"/>
      <c r="B10" s="501" t="s">
        <v>12</v>
      </c>
      <c r="C10" s="501"/>
      <c r="D10" s="491" t="s">
        <v>892</v>
      </c>
      <c r="E10" s="491"/>
    </row>
    <row r="11" spans="1:5" ht="7.2" customHeight="1"/>
    <row r="12" spans="1:5" ht="113.25" customHeight="1">
      <c r="A12" s="497" t="s">
        <v>13</v>
      </c>
      <c r="B12" s="497"/>
      <c r="C12" s="497"/>
      <c r="D12" s="491" t="s">
        <v>893</v>
      </c>
      <c r="E12" s="491"/>
    </row>
    <row r="13" spans="1:5" ht="16.5" customHeight="1">
      <c r="A13" s="497" t="s">
        <v>14</v>
      </c>
      <c r="B13" s="497"/>
      <c r="C13" s="497"/>
      <c r="D13" s="491" t="s">
        <v>894</v>
      </c>
      <c r="E13" s="491"/>
    </row>
    <row r="14" spans="1:5" ht="16.5" customHeight="1">
      <c r="A14" s="497" t="s">
        <v>15</v>
      </c>
      <c r="B14" s="497"/>
      <c r="C14" s="497"/>
      <c r="D14" s="491" t="s">
        <v>895</v>
      </c>
      <c r="E14" s="491"/>
    </row>
    <row r="15" spans="1:5" ht="16.5" customHeight="1">
      <c r="A15" s="497" t="s">
        <v>16</v>
      </c>
      <c r="B15" s="495" t="s">
        <v>24</v>
      </c>
      <c r="C15" s="496"/>
      <c r="D15" s="7" t="s">
        <v>896</v>
      </c>
    </row>
    <row r="16" spans="1:5" ht="16.5" customHeight="1">
      <c r="A16" s="497"/>
      <c r="B16" s="495" t="s">
        <v>25</v>
      </c>
      <c r="C16" s="496"/>
      <c r="D16" s="491" t="s">
        <v>897</v>
      </c>
      <c r="E16" s="491"/>
    </row>
    <row r="17" spans="1:5" ht="16.5" customHeight="1">
      <c r="A17" s="497"/>
      <c r="B17" s="495" t="s">
        <v>26</v>
      </c>
      <c r="C17" s="496"/>
      <c r="D17" s="491" t="s">
        <v>898</v>
      </c>
      <c r="E17" s="491"/>
    </row>
    <row r="18" spans="1:5" ht="16.5" customHeight="1">
      <c r="A18" s="497"/>
      <c r="B18" s="495" t="s">
        <v>27</v>
      </c>
      <c r="C18" s="496"/>
      <c r="D18" s="493" t="s">
        <v>899</v>
      </c>
      <c r="E18" s="494"/>
    </row>
    <row r="19" spans="1:5" ht="16.5" customHeight="1">
      <c r="A19" s="497"/>
      <c r="B19" s="495" t="s">
        <v>28</v>
      </c>
      <c r="C19" s="496"/>
      <c r="D19" s="493" t="s">
        <v>900</v>
      </c>
      <c r="E19" s="494"/>
    </row>
    <row r="20" spans="1:5" ht="16.5" customHeight="1">
      <c r="A20" s="497" t="s">
        <v>17</v>
      </c>
      <c r="B20" s="497"/>
      <c r="C20" s="497"/>
      <c r="D20" s="491" t="s">
        <v>901</v>
      </c>
      <c r="E20" s="491"/>
    </row>
    <row r="21" spans="1:5" ht="16.5" customHeight="1">
      <c r="A21" s="497" t="s">
        <v>902</v>
      </c>
      <c r="B21" s="497"/>
      <c r="C21" s="497"/>
      <c r="D21" s="491" t="s">
        <v>903</v>
      </c>
      <c r="E21" s="491"/>
    </row>
    <row r="22" spans="1:5" ht="10.5" customHeight="1"/>
    <row r="23" spans="1:5" ht="29.7" customHeight="1">
      <c r="A23" s="503" t="s">
        <v>19</v>
      </c>
      <c r="B23" s="504" t="s">
        <v>904</v>
      </c>
      <c r="C23" s="504"/>
      <c r="D23" s="491" t="s">
        <v>905</v>
      </c>
      <c r="E23" s="491"/>
    </row>
    <row r="24" spans="1:5" ht="29.7" customHeight="1">
      <c r="A24" s="503"/>
      <c r="B24" s="504" t="s">
        <v>30</v>
      </c>
      <c r="C24" s="504"/>
      <c r="D24" s="491" t="s">
        <v>906</v>
      </c>
      <c r="E24" s="491"/>
    </row>
    <row r="25" spans="1:5" ht="29.7" customHeight="1">
      <c r="A25" s="503"/>
      <c r="B25" s="504" t="s">
        <v>907</v>
      </c>
      <c r="C25" s="504"/>
      <c r="D25" s="491" t="s">
        <v>908</v>
      </c>
      <c r="E25" s="491"/>
    </row>
    <row r="26" spans="1:5" ht="9.6" customHeight="1"/>
    <row r="27" spans="1:5" ht="35.700000000000003" customHeight="1">
      <c r="A27" s="505" t="s">
        <v>909</v>
      </c>
      <c r="B27" s="49" t="s">
        <v>910</v>
      </c>
      <c r="C27" s="35" t="s">
        <v>32</v>
      </c>
      <c r="D27" s="491" t="s">
        <v>911</v>
      </c>
      <c r="E27" s="491"/>
    </row>
    <row r="28" spans="1:5" ht="29.1" customHeight="1">
      <c r="A28" s="505"/>
      <c r="B28" s="506" t="s">
        <v>7</v>
      </c>
      <c r="C28" s="507"/>
      <c r="D28" s="491" t="s">
        <v>912</v>
      </c>
      <c r="E28" s="491"/>
    </row>
  </sheetData>
  <mergeCells count="48">
    <mergeCell ref="A23:A25"/>
    <mergeCell ref="B24:C24"/>
    <mergeCell ref="B23:C23"/>
    <mergeCell ref="B25:C25"/>
    <mergeCell ref="A27:A28"/>
    <mergeCell ref="B28:C28"/>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B16:C16"/>
    <mergeCell ref="B17:C17"/>
    <mergeCell ref="B18:C18"/>
    <mergeCell ref="D6:E6"/>
    <mergeCell ref="A13:C13"/>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D28:E28"/>
    <mergeCell ref="D21:E21"/>
    <mergeCell ref="D23:E23"/>
    <mergeCell ref="D24:E24"/>
    <mergeCell ref="D25:E25"/>
    <mergeCell ref="D27:E27"/>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baseColWidth="10" defaultColWidth="0" defaultRowHeight="14.4" zeroHeight="1"/>
  <cols>
    <col min="1" max="1" width="144.33203125" style="1" customWidth="1"/>
    <col min="2" max="17" width="10.6640625" style="1" customWidth="1"/>
    <col min="18" max="16384" width="10.6640625" style="1" hidden="1"/>
  </cols>
  <sheetData>
    <row r="1" spans="1:16" ht="15" thickBot="1"/>
    <row r="2" spans="1:16" ht="24" thickBot="1">
      <c r="A2" s="8" t="s">
        <v>913</v>
      </c>
      <c r="C2" s="508" t="s">
        <v>914</v>
      </c>
      <c r="D2" s="508"/>
      <c r="E2" s="508"/>
      <c r="F2" s="508"/>
      <c r="G2" s="508"/>
      <c r="H2" s="508"/>
      <c r="I2" s="508"/>
      <c r="J2" s="508"/>
      <c r="K2" s="508"/>
      <c r="L2" s="508"/>
      <c r="M2" s="508"/>
      <c r="N2" s="508"/>
      <c r="O2" s="508"/>
    </row>
    <row r="3" spans="1:16" ht="41.4">
      <c r="A3" s="9" t="s">
        <v>915</v>
      </c>
      <c r="C3" s="509"/>
      <c r="D3" s="510"/>
      <c r="E3" s="510"/>
      <c r="F3" s="510"/>
      <c r="G3" s="510"/>
      <c r="H3" s="510"/>
      <c r="I3" s="510"/>
      <c r="J3" s="510"/>
      <c r="K3" s="510"/>
      <c r="L3" s="510"/>
      <c r="M3" s="510"/>
      <c r="N3" s="510"/>
      <c r="O3" s="510"/>
      <c r="P3" s="511"/>
    </row>
    <row r="4" spans="1:16" ht="41.4">
      <c r="A4" s="10" t="s">
        <v>916</v>
      </c>
      <c r="C4" s="512"/>
      <c r="D4" s="513"/>
      <c r="E4" s="513"/>
      <c r="F4" s="513"/>
      <c r="G4" s="513"/>
      <c r="H4" s="513"/>
      <c r="I4" s="513"/>
      <c r="J4" s="513"/>
      <c r="K4" s="513"/>
      <c r="L4" s="513"/>
      <c r="M4" s="513"/>
      <c r="N4" s="513"/>
      <c r="O4" s="513"/>
      <c r="P4" s="514"/>
    </row>
    <row r="5" spans="1:16" ht="21">
      <c r="A5" s="11" t="s">
        <v>917</v>
      </c>
      <c r="C5" s="512"/>
      <c r="D5" s="513"/>
      <c r="E5" s="513"/>
      <c r="F5" s="513"/>
      <c r="G5" s="513"/>
      <c r="H5" s="513"/>
      <c r="I5" s="513"/>
      <c r="J5" s="513"/>
      <c r="K5" s="513"/>
      <c r="L5" s="513"/>
      <c r="M5" s="513"/>
      <c r="N5" s="513"/>
      <c r="O5" s="513"/>
      <c r="P5" s="514"/>
    </row>
    <row r="6" spans="1:16" ht="21">
      <c r="A6" s="11" t="s">
        <v>918</v>
      </c>
      <c r="C6" s="512"/>
      <c r="D6" s="513"/>
      <c r="E6" s="513"/>
      <c r="F6" s="513"/>
      <c r="G6" s="513"/>
      <c r="H6" s="513"/>
      <c r="I6" s="513"/>
      <c r="J6" s="513"/>
      <c r="K6" s="513"/>
      <c r="L6" s="513"/>
      <c r="M6" s="513"/>
      <c r="N6" s="513"/>
      <c r="O6" s="513"/>
      <c r="P6" s="514"/>
    </row>
    <row r="7" spans="1:16" ht="41.4">
      <c r="A7" s="11" t="s">
        <v>919</v>
      </c>
      <c r="C7" s="512"/>
      <c r="D7" s="513"/>
      <c r="E7" s="513"/>
      <c r="F7" s="513"/>
      <c r="G7" s="513"/>
      <c r="H7" s="513"/>
      <c r="I7" s="513"/>
      <c r="J7" s="513"/>
      <c r="K7" s="513"/>
      <c r="L7" s="513"/>
      <c r="M7" s="513"/>
      <c r="N7" s="513"/>
      <c r="O7" s="513"/>
      <c r="P7" s="514"/>
    </row>
    <row r="8" spans="1:16" ht="21">
      <c r="A8" s="12" t="s">
        <v>920</v>
      </c>
      <c r="C8" s="512"/>
      <c r="D8" s="513"/>
      <c r="E8" s="513"/>
      <c r="F8" s="513"/>
      <c r="G8" s="513"/>
      <c r="H8" s="513"/>
      <c r="I8" s="513"/>
      <c r="J8" s="513"/>
      <c r="K8" s="513"/>
      <c r="L8" s="513"/>
      <c r="M8" s="513"/>
      <c r="N8" s="513"/>
      <c r="O8" s="513"/>
      <c r="P8" s="514"/>
    </row>
    <row r="9" spans="1:16" ht="49.2" customHeight="1">
      <c r="A9" s="11" t="s">
        <v>921</v>
      </c>
      <c r="C9" s="512"/>
      <c r="D9" s="513"/>
      <c r="E9" s="513"/>
      <c r="F9" s="513"/>
      <c r="G9" s="513"/>
      <c r="H9" s="513"/>
      <c r="I9" s="513"/>
      <c r="J9" s="513"/>
      <c r="K9" s="513"/>
      <c r="L9" s="513"/>
      <c r="M9" s="513"/>
      <c r="N9" s="513"/>
      <c r="O9" s="513"/>
      <c r="P9" s="514"/>
    </row>
    <row r="10" spans="1:16" ht="21">
      <c r="A10" s="12" t="s">
        <v>922</v>
      </c>
      <c r="C10" s="512"/>
      <c r="D10" s="513"/>
      <c r="E10" s="513"/>
      <c r="F10" s="513"/>
      <c r="G10" s="513"/>
      <c r="H10" s="513"/>
      <c r="I10" s="513"/>
      <c r="J10" s="513"/>
      <c r="K10" s="513"/>
      <c r="L10" s="513"/>
      <c r="M10" s="513"/>
      <c r="N10" s="513"/>
      <c r="O10" s="513"/>
      <c r="P10" s="514"/>
    </row>
    <row r="11" spans="1:16" ht="21">
      <c r="A11" s="11" t="s">
        <v>923</v>
      </c>
      <c r="C11" s="512"/>
      <c r="D11" s="513"/>
      <c r="E11" s="513"/>
      <c r="F11" s="513"/>
      <c r="G11" s="513"/>
      <c r="H11" s="513"/>
      <c r="I11" s="513"/>
      <c r="J11" s="513"/>
      <c r="K11" s="513"/>
      <c r="L11" s="513"/>
      <c r="M11" s="513"/>
      <c r="N11" s="513"/>
      <c r="O11" s="513"/>
      <c r="P11" s="514"/>
    </row>
    <row r="12" spans="1:16" ht="21">
      <c r="A12" s="12" t="s">
        <v>924</v>
      </c>
      <c r="C12" s="512"/>
      <c r="D12" s="513"/>
      <c r="E12" s="513"/>
      <c r="F12" s="513"/>
      <c r="G12" s="513"/>
      <c r="H12" s="513"/>
      <c r="I12" s="513"/>
      <c r="J12" s="513"/>
      <c r="K12" s="513"/>
      <c r="L12" s="513"/>
      <c r="M12" s="513"/>
      <c r="N12" s="513"/>
      <c r="O12" s="513"/>
      <c r="P12" s="514"/>
    </row>
    <row r="13" spans="1:16" ht="21">
      <c r="A13" s="11" t="s">
        <v>925</v>
      </c>
      <c r="C13" s="512"/>
      <c r="D13" s="513"/>
      <c r="E13" s="513"/>
      <c r="F13" s="513"/>
      <c r="G13" s="513"/>
      <c r="H13" s="513"/>
      <c r="I13" s="513"/>
      <c r="J13" s="513"/>
      <c r="K13" s="513"/>
      <c r="L13" s="513"/>
      <c r="M13" s="513"/>
      <c r="N13" s="513"/>
      <c r="O13" s="513"/>
      <c r="P13" s="514"/>
    </row>
    <row r="14" spans="1:16" ht="21">
      <c r="A14" s="12" t="s">
        <v>926</v>
      </c>
      <c r="C14" s="512"/>
      <c r="D14" s="513"/>
      <c r="E14" s="513"/>
      <c r="F14" s="513"/>
      <c r="G14" s="513"/>
      <c r="H14" s="513"/>
      <c r="I14" s="513"/>
      <c r="J14" s="513"/>
      <c r="K14" s="513"/>
      <c r="L14" s="513"/>
      <c r="M14" s="513"/>
      <c r="N14" s="513"/>
      <c r="O14" s="513"/>
      <c r="P14" s="514"/>
    </row>
    <row r="15" spans="1:16" ht="21">
      <c r="A15" s="12" t="s">
        <v>927</v>
      </c>
      <c r="C15" s="512"/>
      <c r="D15" s="513"/>
      <c r="E15" s="513"/>
      <c r="F15" s="513"/>
      <c r="G15" s="513"/>
      <c r="H15" s="513"/>
      <c r="I15" s="513"/>
      <c r="J15" s="513"/>
      <c r="K15" s="513"/>
      <c r="L15" s="513"/>
      <c r="M15" s="513"/>
      <c r="N15" s="513"/>
      <c r="O15" s="513"/>
      <c r="P15" s="514"/>
    </row>
    <row r="16" spans="1:16" ht="41.4">
      <c r="A16" s="12" t="s">
        <v>928</v>
      </c>
      <c r="C16" s="512"/>
      <c r="D16" s="513"/>
      <c r="E16" s="513"/>
      <c r="F16" s="513"/>
      <c r="G16" s="513"/>
      <c r="H16" s="513"/>
      <c r="I16" s="513"/>
      <c r="J16" s="513"/>
      <c r="K16" s="513"/>
      <c r="L16" s="513"/>
      <c r="M16" s="513"/>
      <c r="N16" s="513"/>
      <c r="O16" s="513"/>
      <c r="P16" s="514"/>
    </row>
    <row r="17" spans="1:16" ht="41.4">
      <c r="A17" s="11" t="s">
        <v>929</v>
      </c>
      <c r="C17" s="512"/>
      <c r="D17" s="513"/>
      <c r="E17" s="513"/>
      <c r="F17" s="513"/>
      <c r="G17" s="513"/>
      <c r="H17" s="513"/>
      <c r="I17" s="513"/>
      <c r="J17" s="513"/>
      <c r="K17" s="513"/>
      <c r="L17" s="513"/>
      <c r="M17" s="513"/>
      <c r="N17" s="513"/>
      <c r="O17" s="513"/>
      <c r="P17" s="514"/>
    </row>
    <row r="18" spans="1:16" ht="41.4">
      <c r="A18" s="11" t="s">
        <v>930</v>
      </c>
      <c r="C18" s="512"/>
      <c r="D18" s="513"/>
      <c r="E18" s="513"/>
      <c r="F18" s="513"/>
      <c r="G18" s="513"/>
      <c r="H18" s="513"/>
      <c r="I18" s="513"/>
      <c r="J18" s="513"/>
      <c r="K18" s="513"/>
      <c r="L18" s="513"/>
      <c r="M18" s="513"/>
      <c r="N18" s="513"/>
      <c r="O18" s="513"/>
      <c r="P18" s="514"/>
    </row>
    <row r="19" spans="1:16" ht="15" thickBot="1">
      <c r="A19" s="6"/>
      <c r="C19" s="512"/>
      <c r="D19" s="513"/>
      <c r="E19" s="513"/>
      <c r="F19" s="513"/>
      <c r="G19" s="513"/>
      <c r="H19" s="513"/>
      <c r="I19" s="513"/>
      <c r="J19" s="513"/>
      <c r="K19" s="513"/>
      <c r="L19" s="513"/>
      <c r="M19" s="513"/>
      <c r="N19" s="513"/>
      <c r="O19" s="513"/>
      <c r="P19" s="514"/>
    </row>
    <row r="20" spans="1:16">
      <c r="C20" s="512"/>
      <c r="D20" s="513"/>
      <c r="E20" s="513"/>
      <c r="F20" s="513"/>
      <c r="G20" s="513"/>
      <c r="H20" s="513"/>
      <c r="I20" s="513"/>
      <c r="J20" s="513"/>
      <c r="K20" s="513"/>
      <c r="L20" s="513"/>
      <c r="M20" s="513"/>
      <c r="N20" s="513"/>
      <c r="O20" s="513"/>
      <c r="P20" s="514"/>
    </row>
    <row r="21" spans="1:16">
      <c r="C21" s="512"/>
      <c r="D21" s="513"/>
      <c r="E21" s="513"/>
      <c r="F21" s="513"/>
      <c r="G21" s="513"/>
      <c r="H21" s="513"/>
      <c r="I21" s="513"/>
      <c r="J21" s="513"/>
      <c r="K21" s="513"/>
      <c r="L21" s="513"/>
      <c r="M21" s="513"/>
      <c r="N21" s="513"/>
      <c r="O21" s="513"/>
      <c r="P21" s="514"/>
    </row>
    <row r="22" spans="1:16" hidden="1">
      <c r="A22" s="1" t="s">
        <v>931</v>
      </c>
      <c r="C22" s="512"/>
      <c r="D22" s="513"/>
      <c r="E22" s="513"/>
      <c r="F22" s="513"/>
      <c r="G22" s="513"/>
      <c r="H22" s="513"/>
      <c r="I22" s="513"/>
      <c r="J22" s="513"/>
      <c r="K22" s="513"/>
      <c r="L22" s="513"/>
      <c r="M22" s="513"/>
      <c r="N22" s="513"/>
      <c r="O22" s="513"/>
      <c r="P22" s="514"/>
    </row>
    <row r="23" spans="1:16" ht="14.7" hidden="1" customHeight="1">
      <c r="A23" s="1" t="s">
        <v>932</v>
      </c>
      <c r="C23" s="512"/>
      <c r="D23" s="513"/>
      <c r="E23" s="513"/>
      <c r="F23" s="513"/>
      <c r="G23" s="513"/>
      <c r="H23" s="513"/>
      <c r="I23" s="513"/>
      <c r="J23" s="513"/>
      <c r="K23" s="513"/>
      <c r="L23" s="513"/>
      <c r="M23" s="513"/>
      <c r="N23" s="513"/>
      <c r="O23" s="513"/>
      <c r="P23" s="514"/>
    </row>
    <row r="24" spans="1:16" ht="14.7" hidden="1" customHeight="1">
      <c r="A24" s="1" t="s">
        <v>933</v>
      </c>
      <c r="C24" s="512"/>
      <c r="D24" s="513"/>
      <c r="E24" s="513"/>
      <c r="F24" s="513"/>
      <c r="G24" s="513"/>
      <c r="H24" s="513"/>
      <c r="I24" s="513"/>
      <c r="J24" s="513"/>
      <c r="K24" s="513"/>
      <c r="L24" s="513"/>
      <c r="M24" s="513"/>
      <c r="N24" s="513"/>
      <c r="O24" s="513"/>
      <c r="P24" s="514"/>
    </row>
    <row r="25" spans="1:16" ht="14.7" hidden="1" customHeight="1">
      <c r="A25" s="1" t="s">
        <v>934</v>
      </c>
      <c r="C25" s="512"/>
      <c r="D25" s="513"/>
      <c r="E25" s="513"/>
      <c r="F25" s="513"/>
      <c r="G25" s="513"/>
      <c r="H25" s="513"/>
      <c r="I25" s="513"/>
      <c r="J25" s="513"/>
      <c r="K25" s="513"/>
      <c r="L25" s="513"/>
      <c r="M25" s="513"/>
      <c r="N25" s="513"/>
      <c r="O25" s="513"/>
      <c r="P25" s="514"/>
    </row>
    <row r="26" spans="1:16" ht="14.7" hidden="1" customHeight="1">
      <c r="A26" s="1" t="s">
        <v>935</v>
      </c>
      <c r="C26" s="512"/>
      <c r="D26" s="513"/>
      <c r="E26" s="513"/>
      <c r="F26" s="513"/>
      <c r="G26" s="513"/>
      <c r="H26" s="513"/>
      <c r="I26" s="513"/>
      <c r="J26" s="513"/>
      <c r="K26" s="513"/>
      <c r="L26" s="513"/>
      <c r="M26" s="513"/>
      <c r="N26" s="513"/>
      <c r="O26" s="513"/>
      <c r="P26" s="514"/>
    </row>
    <row r="27" spans="1:16" ht="15" thickBot="1">
      <c r="C27" s="515"/>
      <c r="D27" s="516"/>
      <c r="E27" s="516"/>
      <c r="F27" s="516"/>
      <c r="G27" s="516"/>
      <c r="H27" s="516"/>
      <c r="I27" s="516"/>
      <c r="J27" s="516"/>
      <c r="K27" s="516"/>
      <c r="L27" s="516"/>
      <c r="M27" s="516"/>
      <c r="N27" s="516"/>
      <c r="O27" s="516"/>
      <c r="P27" s="517"/>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DF77A-1090-4492-B280-AFAB10421AA5}">
  <dimension ref="A1:M36"/>
  <sheetViews>
    <sheetView zoomScale="117" zoomScaleNormal="117" workbookViewId="0">
      <pane ySplit="3" topLeftCell="A35" activePane="bottomLeft" state="frozen"/>
      <selection pane="bottomLeft" activeCell="A35" sqref="A35"/>
    </sheetView>
  </sheetViews>
  <sheetFormatPr baseColWidth="10" defaultColWidth="11.44140625" defaultRowHeight="15" customHeight="1"/>
  <cols>
    <col min="2" max="2" width="14.33203125" customWidth="1"/>
    <col min="3" max="3" width="20.44140625" customWidth="1"/>
    <col min="4" max="4" width="25.33203125" customWidth="1"/>
    <col min="5" max="5" width="39.33203125" customWidth="1"/>
    <col min="6" max="6" width="15.6640625" customWidth="1"/>
    <col min="7" max="7" width="19.44140625" customWidth="1"/>
    <col min="8" max="8" width="11.44140625" customWidth="1"/>
    <col min="9" max="9" width="19.5546875" hidden="1" customWidth="1"/>
    <col min="10" max="12" width="9.33203125" hidden="1" customWidth="1"/>
    <col min="13" max="13" width="7.88671875" hidden="1" customWidth="1"/>
    <col min="14" max="14" width="11.44140625" customWidth="1"/>
  </cols>
  <sheetData>
    <row r="1" spans="1:13" ht="14.4">
      <c r="I1" s="481" t="s">
        <v>936</v>
      </c>
      <c r="J1" s="482" t="s">
        <v>937</v>
      </c>
      <c r="K1" s="482" t="s">
        <v>938</v>
      </c>
      <c r="L1" s="482" t="s">
        <v>939</v>
      </c>
      <c r="M1" s="482" t="s">
        <v>940</v>
      </c>
    </row>
    <row r="2" spans="1:13" ht="15.6">
      <c r="A2" s="306"/>
      <c r="B2" s="306"/>
      <c r="C2" s="306"/>
      <c r="D2" s="527" t="s">
        <v>941</v>
      </c>
      <c r="E2" s="527"/>
      <c r="F2" s="527"/>
      <c r="G2" s="527"/>
      <c r="I2" s="240" t="s">
        <v>942</v>
      </c>
      <c r="J2" s="390">
        <v>0.1</v>
      </c>
      <c r="K2" s="390">
        <v>0</v>
      </c>
      <c r="L2" s="390">
        <v>0</v>
      </c>
      <c r="M2" s="390">
        <v>0</v>
      </c>
    </row>
    <row r="3" spans="1:13" ht="28.8">
      <c r="A3" s="307" t="s">
        <v>943</v>
      </c>
      <c r="B3" s="307" t="s">
        <v>944</v>
      </c>
      <c r="C3" s="307" t="s">
        <v>945</v>
      </c>
      <c r="D3" s="307" t="s">
        <v>946</v>
      </c>
      <c r="E3" s="307" t="s">
        <v>947</v>
      </c>
      <c r="F3" s="307" t="s">
        <v>948</v>
      </c>
      <c r="G3" s="307" t="s">
        <v>949</v>
      </c>
      <c r="I3" s="240" t="s">
        <v>950</v>
      </c>
      <c r="J3" s="483" t="s">
        <v>951</v>
      </c>
      <c r="K3" s="483" t="s">
        <v>951</v>
      </c>
      <c r="L3" s="483" t="s">
        <v>951</v>
      </c>
      <c r="M3" s="483" t="s">
        <v>951</v>
      </c>
    </row>
    <row r="4" spans="1:13" ht="100.8">
      <c r="A4" s="308">
        <v>1</v>
      </c>
      <c r="B4" s="308" t="s">
        <v>952</v>
      </c>
      <c r="C4" s="295" t="s">
        <v>953</v>
      </c>
      <c r="D4" s="309" t="s">
        <v>954</v>
      </c>
      <c r="E4" s="324" t="s">
        <v>955</v>
      </c>
      <c r="F4" s="310">
        <v>45342</v>
      </c>
      <c r="G4" s="309" t="s">
        <v>956</v>
      </c>
    </row>
    <row r="5" spans="1:13" ht="87" customHeight="1">
      <c r="A5" s="521">
        <v>2</v>
      </c>
      <c r="B5" s="521" t="s">
        <v>957</v>
      </c>
      <c r="C5" s="522" t="s">
        <v>958</v>
      </c>
      <c r="D5" s="518" t="s">
        <v>959</v>
      </c>
      <c r="E5" s="324" t="s">
        <v>960</v>
      </c>
      <c r="F5" s="529">
        <v>45415</v>
      </c>
      <c r="G5" s="530" t="s">
        <v>961</v>
      </c>
    </row>
    <row r="6" spans="1:13" ht="87" customHeight="1">
      <c r="A6" s="521"/>
      <c r="B6" s="521"/>
      <c r="C6" s="522"/>
      <c r="D6" s="519"/>
      <c r="E6" s="324" t="s">
        <v>962</v>
      </c>
      <c r="F6" s="529"/>
      <c r="G6" s="531"/>
    </row>
    <row r="7" spans="1:13" ht="87" customHeight="1">
      <c r="A7" s="521"/>
      <c r="B7" s="521"/>
      <c r="C7" s="522"/>
      <c r="D7" s="519"/>
      <c r="E7" s="325" t="s">
        <v>963</v>
      </c>
      <c r="F7" s="529"/>
      <c r="G7" s="531"/>
    </row>
    <row r="8" spans="1:13" ht="79.2" customHeight="1">
      <c r="A8" s="521"/>
      <c r="B8" s="521"/>
      <c r="C8" s="522"/>
      <c r="D8" s="519"/>
      <c r="E8" s="325" t="s">
        <v>964</v>
      </c>
      <c r="F8" s="529"/>
      <c r="G8" s="531"/>
    </row>
    <row r="9" spans="1:13" ht="87" customHeight="1">
      <c r="A9" s="528"/>
      <c r="B9" s="528"/>
      <c r="C9" s="518"/>
      <c r="D9" s="519"/>
      <c r="E9" s="325" t="s">
        <v>965</v>
      </c>
      <c r="F9" s="524"/>
      <c r="G9" s="532"/>
    </row>
    <row r="10" spans="1:13" ht="87" customHeight="1">
      <c r="A10" s="523">
        <v>3</v>
      </c>
      <c r="B10" s="523" t="s">
        <v>966</v>
      </c>
      <c r="C10" s="491" t="s">
        <v>967</v>
      </c>
      <c r="D10" s="491" t="s">
        <v>968</v>
      </c>
      <c r="E10" s="295" t="s">
        <v>969</v>
      </c>
      <c r="F10" s="524">
        <v>45415</v>
      </c>
      <c r="G10" s="518" t="s">
        <v>961</v>
      </c>
      <c r="I10" s="86"/>
    </row>
    <row r="11" spans="1:13" ht="87" customHeight="1">
      <c r="A11" s="523"/>
      <c r="B11" s="523"/>
      <c r="C11" s="491"/>
      <c r="D11" s="491"/>
      <c r="E11" s="295" t="s">
        <v>970</v>
      </c>
      <c r="F11" s="525"/>
      <c r="G11" s="520"/>
      <c r="I11" s="86"/>
    </row>
    <row r="12" spans="1:13" ht="87" customHeight="1">
      <c r="A12" s="523">
        <v>4</v>
      </c>
      <c r="B12" s="523" t="s">
        <v>971</v>
      </c>
      <c r="C12" s="491" t="s">
        <v>967</v>
      </c>
      <c r="D12" s="491" t="s">
        <v>972</v>
      </c>
      <c r="E12" s="295" t="s">
        <v>973</v>
      </c>
      <c r="F12" s="526">
        <v>45415</v>
      </c>
      <c r="G12" s="491" t="s">
        <v>961</v>
      </c>
      <c r="I12" s="86"/>
    </row>
    <row r="13" spans="1:13" ht="87" customHeight="1">
      <c r="A13" s="523"/>
      <c r="B13" s="523"/>
      <c r="C13" s="491"/>
      <c r="D13" s="491"/>
      <c r="E13" s="295" t="s">
        <v>974</v>
      </c>
      <c r="F13" s="491"/>
      <c r="G13" s="491"/>
      <c r="I13" s="86"/>
    </row>
    <row r="14" spans="1:13" ht="87" customHeight="1">
      <c r="A14" s="523"/>
      <c r="B14" s="523"/>
      <c r="C14" s="491"/>
      <c r="D14" s="491"/>
      <c r="E14" s="295" t="s">
        <v>975</v>
      </c>
      <c r="F14" s="491"/>
      <c r="G14" s="491"/>
      <c r="I14" s="86"/>
    </row>
    <row r="15" spans="1:13" ht="87" customHeight="1">
      <c r="A15" s="523"/>
      <c r="B15" s="523"/>
      <c r="C15" s="491"/>
      <c r="D15" s="491"/>
      <c r="E15" s="295" t="s">
        <v>976</v>
      </c>
      <c r="F15" s="491"/>
      <c r="G15" s="491"/>
      <c r="I15" s="86"/>
    </row>
    <row r="16" spans="1:13" ht="15.6" customHeight="1">
      <c r="A16" s="523">
        <v>5</v>
      </c>
      <c r="B16" s="523" t="s">
        <v>977</v>
      </c>
      <c r="C16" s="491" t="s">
        <v>978</v>
      </c>
      <c r="D16" s="491" t="s">
        <v>979</v>
      </c>
      <c r="E16" s="295" t="s">
        <v>980</v>
      </c>
      <c r="F16" s="526">
        <v>45415</v>
      </c>
      <c r="G16" s="491" t="s">
        <v>961</v>
      </c>
      <c r="I16" s="294"/>
    </row>
    <row r="17" spans="1:7" ht="14.4">
      <c r="A17" s="523"/>
      <c r="B17" s="523"/>
      <c r="C17" s="491"/>
      <c r="D17" s="491"/>
      <c r="E17" s="295" t="s">
        <v>981</v>
      </c>
      <c r="F17" s="491"/>
      <c r="G17" s="491"/>
    </row>
    <row r="18" spans="1:7" ht="28.8">
      <c r="A18" s="523"/>
      <c r="B18" s="523"/>
      <c r="C18" s="491"/>
      <c r="D18" s="491"/>
      <c r="E18" s="295" t="s">
        <v>982</v>
      </c>
      <c r="F18" s="491"/>
      <c r="G18" s="491"/>
    </row>
    <row r="19" spans="1:7" ht="14.7" customHeight="1">
      <c r="A19" s="523"/>
      <c r="B19" s="523"/>
      <c r="C19" s="491"/>
      <c r="D19" s="491"/>
      <c r="E19" s="295" t="s">
        <v>983</v>
      </c>
      <c r="F19" s="491"/>
      <c r="G19" s="491"/>
    </row>
    <row r="20" spans="1:7" ht="15" customHeight="1">
      <c r="A20" s="523"/>
      <c r="B20" s="523"/>
      <c r="C20" s="491"/>
      <c r="D20" s="491"/>
      <c r="E20" s="326" t="s">
        <v>984</v>
      </c>
      <c r="F20" s="491"/>
      <c r="G20" s="491"/>
    </row>
    <row r="21" spans="1:7" ht="68.7" customHeight="1">
      <c r="A21" s="523">
        <v>6</v>
      </c>
      <c r="B21" s="523" t="s">
        <v>985</v>
      </c>
      <c r="C21" s="491" t="s">
        <v>986</v>
      </c>
      <c r="D21" s="491" t="s">
        <v>987</v>
      </c>
      <c r="E21" s="295" t="s">
        <v>988</v>
      </c>
      <c r="F21" s="337">
        <v>45415</v>
      </c>
      <c r="G21" s="518" t="s">
        <v>961</v>
      </c>
    </row>
    <row r="22" spans="1:7" ht="73.2" hidden="1" customHeight="1">
      <c r="A22" s="523"/>
      <c r="B22" s="523"/>
      <c r="C22" s="491" t="s">
        <v>989</v>
      </c>
      <c r="D22" s="491"/>
      <c r="E22" s="295" t="s">
        <v>990</v>
      </c>
      <c r="F22" s="295"/>
      <c r="G22" s="520"/>
    </row>
    <row r="23" spans="1:7" ht="83.4" customHeight="1">
      <c r="A23" s="491">
        <v>7</v>
      </c>
      <c r="B23" s="523" t="s">
        <v>991</v>
      </c>
      <c r="C23" s="491" t="s">
        <v>992</v>
      </c>
      <c r="D23" s="491" t="s">
        <v>993</v>
      </c>
      <c r="E23" s="329" t="s">
        <v>994</v>
      </c>
      <c r="F23" s="526">
        <v>45415</v>
      </c>
      <c r="G23" s="491" t="s">
        <v>961</v>
      </c>
    </row>
    <row r="24" spans="1:7" ht="75.599999999999994" customHeight="1">
      <c r="A24" s="491"/>
      <c r="B24" s="523"/>
      <c r="C24" s="491"/>
      <c r="D24" s="491"/>
      <c r="E24" s="329" t="s">
        <v>817</v>
      </c>
      <c r="F24" s="491"/>
      <c r="G24" s="491"/>
    </row>
    <row r="25" spans="1:7" ht="75.599999999999994" customHeight="1">
      <c r="A25" s="491"/>
      <c r="B25" s="523"/>
      <c r="C25" s="491"/>
      <c r="D25" s="491"/>
      <c r="E25" s="329" t="s">
        <v>822</v>
      </c>
      <c r="F25" s="491"/>
      <c r="G25" s="491"/>
    </row>
    <row r="26" spans="1:7" ht="172.8">
      <c r="A26" s="326">
        <v>8</v>
      </c>
      <c r="B26" s="295" t="s">
        <v>995</v>
      </c>
      <c r="C26" s="295" t="s">
        <v>996</v>
      </c>
      <c r="D26" s="295" t="s">
        <v>997</v>
      </c>
      <c r="E26" s="86" t="s">
        <v>998</v>
      </c>
      <c r="F26" s="328">
        <v>45415</v>
      </c>
      <c r="G26" s="309" t="s">
        <v>961</v>
      </c>
    </row>
    <row r="27" spans="1:7" ht="409.6">
      <c r="A27" s="326">
        <v>9</v>
      </c>
      <c r="B27" t="s">
        <v>999</v>
      </c>
      <c r="C27" t="s">
        <v>1000</v>
      </c>
      <c r="D27" s="485" t="s">
        <v>1001</v>
      </c>
      <c r="E27" s="484" t="s">
        <v>1002</v>
      </c>
      <c r="F27" s="328">
        <v>45415</v>
      </c>
      <c r="G27" s="309" t="s">
        <v>961</v>
      </c>
    </row>
    <row r="28" spans="1:7" ht="123" customHeight="1">
      <c r="A28" s="326"/>
      <c r="B28" s="523" t="s">
        <v>1003</v>
      </c>
      <c r="C28" s="491" t="s">
        <v>1004</v>
      </c>
      <c r="D28" s="295" t="s">
        <v>1005</v>
      </c>
      <c r="E28" s="329" t="s">
        <v>1006</v>
      </c>
      <c r="F28" s="328">
        <v>45433</v>
      </c>
      <c r="G28" s="518" t="s">
        <v>1007</v>
      </c>
    </row>
    <row r="29" spans="1:7" ht="134.4" customHeight="1">
      <c r="A29" s="326"/>
      <c r="B29" s="523"/>
      <c r="C29" s="491"/>
      <c r="D29" s="295" t="s">
        <v>1008</v>
      </c>
      <c r="E29" s="329" t="s">
        <v>1009</v>
      </c>
      <c r="F29" s="328">
        <v>45433</v>
      </c>
      <c r="G29" s="519"/>
    </row>
    <row r="30" spans="1:7" ht="119.4" customHeight="1">
      <c r="A30" s="308">
        <v>10</v>
      </c>
      <c r="B30" s="523"/>
      <c r="C30" s="491"/>
      <c r="D30" s="295" t="s">
        <v>1010</v>
      </c>
      <c r="E30" s="329" t="s">
        <v>1011</v>
      </c>
      <c r="F30" s="328">
        <v>45433</v>
      </c>
      <c r="G30" s="520"/>
    </row>
    <row r="31" spans="1:7" ht="127.2" customHeight="1">
      <c r="A31" s="308"/>
      <c r="B31" s="521" t="s">
        <v>1012</v>
      </c>
      <c r="C31" s="522" t="s">
        <v>1013</v>
      </c>
      <c r="D31" s="241" t="s">
        <v>1014</v>
      </c>
      <c r="E31" s="484" t="s">
        <v>1015</v>
      </c>
      <c r="F31" s="328">
        <v>45433</v>
      </c>
      <c r="G31" s="522" t="s">
        <v>1016</v>
      </c>
    </row>
    <row r="32" spans="1:7" ht="147" customHeight="1">
      <c r="A32" s="308"/>
      <c r="B32" s="521"/>
      <c r="C32" s="522"/>
      <c r="D32" s="295" t="s">
        <v>1017</v>
      </c>
      <c r="E32" s="484" t="s">
        <v>1018</v>
      </c>
      <c r="F32" s="328">
        <v>45433</v>
      </c>
      <c r="G32" s="522"/>
    </row>
    <row r="33" spans="1:7" ht="139.94999999999999" customHeight="1">
      <c r="A33" s="308"/>
      <c r="B33" s="521"/>
      <c r="C33" s="522"/>
      <c r="D33" s="295" t="s">
        <v>1019</v>
      </c>
      <c r="E33" s="484" t="s">
        <v>1020</v>
      </c>
      <c r="F33" s="328">
        <v>45433</v>
      </c>
      <c r="G33" s="522"/>
    </row>
    <row r="34" spans="1:7" ht="161.4" customHeight="1">
      <c r="A34">
        <v>11</v>
      </c>
      <c r="B34" s="521"/>
      <c r="C34" s="522"/>
      <c r="D34" s="295" t="s">
        <v>1021</v>
      </c>
      <c r="E34" s="329" t="s">
        <v>1022</v>
      </c>
      <c r="F34" s="328">
        <v>45433</v>
      </c>
      <c r="G34" s="522"/>
    </row>
    <row r="35" spans="1:7" ht="261" customHeight="1">
      <c r="A35" s="308">
        <v>12</v>
      </c>
      <c r="B35" s="486" t="s">
        <v>999</v>
      </c>
      <c r="C35" s="487" t="s">
        <v>1000</v>
      </c>
      <c r="D35" s="241" t="s">
        <v>1023</v>
      </c>
      <c r="E35" s="329" t="s">
        <v>1024</v>
      </c>
      <c r="F35" s="328">
        <v>45404</v>
      </c>
      <c r="G35" s="487" t="s">
        <v>1331</v>
      </c>
    </row>
    <row r="36" spans="1:7" ht="81" customHeight="1">
      <c r="A36" s="308">
        <v>13</v>
      </c>
      <c r="B36" s="486" t="s">
        <v>957</v>
      </c>
      <c r="C36" s="487" t="s">
        <v>1332</v>
      </c>
      <c r="D36" s="295" t="s">
        <v>1334</v>
      </c>
      <c r="E36" s="329" t="s">
        <v>1333</v>
      </c>
      <c r="F36" s="328">
        <v>45573</v>
      </c>
      <c r="G36" s="487" t="s">
        <v>1335</v>
      </c>
    </row>
  </sheetData>
  <mergeCells count="42">
    <mergeCell ref="A10:A11"/>
    <mergeCell ref="B10:B11"/>
    <mergeCell ref="C10:C11"/>
    <mergeCell ref="B12:B15"/>
    <mergeCell ref="A12:A15"/>
    <mergeCell ref="C12:C15"/>
    <mergeCell ref="D2:G2"/>
    <mergeCell ref="A5:A9"/>
    <mergeCell ref="B5:B9"/>
    <mergeCell ref="C5:C9"/>
    <mergeCell ref="D5:D9"/>
    <mergeCell ref="F5:F9"/>
    <mergeCell ref="G5:G9"/>
    <mergeCell ref="G10:G11"/>
    <mergeCell ref="G21:G22"/>
    <mergeCell ref="D10:D11"/>
    <mergeCell ref="G23:G25"/>
    <mergeCell ref="B21:B22"/>
    <mergeCell ref="C21:C22"/>
    <mergeCell ref="D21:D22"/>
    <mergeCell ref="D23:D25"/>
    <mergeCell ref="F10:F11"/>
    <mergeCell ref="F12:F15"/>
    <mergeCell ref="F23:F25"/>
    <mergeCell ref="D12:D15"/>
    <mergeCell ref="D16:D20"/>
    <mergeCell ref="F16:F20"/>
    <mergeCell ref="G12:G15"/>
    <mergeCell ref="G16:G20"/>
    <mergeCell ref="B23:B25"/>
    <mergeCell ref="C23:C25"/>
    <mergeCell ref="A23:A25"/>
    <mergeCell ref="A21:A22"/>
    <mergeCell ref="A16:A20"/>
    <mergeCell ref="B16:B20"/>
    <mergeCell ref="C16:C20"/>
    <mergeCell ref="G28:G30"/>
    <mergeCell ref="B31:B34"/>
    <mergeCell ref="C31:C34"/>
    <mergeCell ref="G31:G34"/>
    <mergeCell ref="B28:B30"/>
    <mergeCell ref="C28:C30"/>
  </mergeCells>
  <dataValidations count="4">
    <dataValidation allowBlank="1" showInputMessage="1" showErrorMessage="1" promptTitle="Tener en cuenta" prompt="indique el valor del producto o salida a alcanzar en la vigencia, en la misma unidad de medidad de las metas periódo" sqref="I10:I16" xr:uid="{5362044B-BDD4-4CD3-9CC7-FAE1780E5B37}"/>
    <dataValidation allowBlank="1" showInputMessage="1" showErrorMessage="1" promptTitle="Tener en cuenta" prompt="teniendo en cuenta la unidad de medida, indique el valor del producto o salida a alcanzar en la vigencia" sqref="I10:I16" xr:uid="{87F58154-653A-4DD2-8400-606E3153A143}"/>
    <dataValidation allowBlank="1" showInputMessage="1" showErrorMessage="1" promptTitle="Recuerde:" prompt="como la unidad de medida es porcentaje, la fórmula debe ser una relación de dos variables, multiplicada por 100" sqref="E23:E25" xr:uid="{E0B962DA-0597-40F3-A5AA-94EC301698D5}"/>
    <dataValidation allowBlank="1" showErrorMessage="1" promptTitle="Tener en cuenta" prompt="La acción estratégica debe iniciar con un verbo en infinitivo y debe contribuir al alcance del objetivo estratégico." sqref="E23:E25" xr:uid="{33423366-52F9-40A7-98CB-A9EF4FBF9FB8}"/>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G16" sqref="G16"/>
    </sheetView>
  </sheetViews>
  <sheetFormatPr baseColWidth="10" defaultColWidth="11.44140625" defaultRowHeight="14.4"/>
  <cols>
    <col min="2" max="2" width="109.44140625" bestFit="1" customWidth="1"/>
    <col min="3" max="3" width="250.5546875" bestFit="1" customWidth="1"/>
    <col min="4" max="4" width="6" customWidth="1"/>
    <col min="5" max="5" width="67.5546875" bestFit="1" customWidth="1"/>
    <col min="7" max="7" width="71" bestFit="1" customWidth="1"/>
    <col min="9" max="9" width="37.33203125" bestFit="1" customWidth="1"/>
    <col min="11" max="11" width="47.5546875" bestFit="1" customWidth="1"/>
  </cols>
  <sheetData>
    <row r="1" spans="1:14">
      <c r="B1" s="22" t="s">
        <v>1025</v>
      </c>
      <c r="C1" s="22" t="s">
        <v>1026</v>
      </c>
      <c r="E1" s="22" t="s">
        <v>1027</v>
      </c>
      <c r="G1" s="22" t="s">
        <v>1028</v>
      </c>
      <c r="I1" s="24" t="s">
        <v>1029</v>
      </c>
      <c r="K1" s="22" t="s">
        <v>1030</v>
      </c>
      <c r="N1" s="22" t="s">
        <v>1031</v>
      </c>
    </row>
    <row r="2" spans="1:14">
      <c r="B2" s="22"/>
      <c r="C2" t="s">
        <v>1032</v>
      </c>
      <c r="E2" s="22"/>
      <c r="G2" s="22"/>
      <c r="I2" s="24"/>
      <c r="K2" s="22"/>
      <c r="N2" s="25" t="s">
        <v>129</v>
      </c>
    </row>
    <row r="3" spans="1:14" ht="17.25" customHeight="1">
      <c r="A3">
        <v>1</v>
      </c>
      <c r="B3" t="s">
        <v>1033</v>
      </c>
      <c r="C3" t="s">
        <v>1034</v>
      </c>
      <c r="D3">
        <v>1</v>
      </c>
      <c r="E3" s="1" t="s">
        <v>35</v>
      </c>
      <c r="F3">
        <v>1</v>
      </c>
      <c r="G3" t="s">
        <v>36</v>
      </c>
      <c r="H3">
        <v>1</v>
      </c>
      <c r="I3" t="s">
        <v>1035</v>
      </c>
      <c r="K3" s="23" t="s">
        <v>214</v>
      </c>
      <c r="N3" s="25" t="s">
        <v>863</v>
      </c>
    </row>
    <row r="4" spans="1:14" ht="17.25" customHeight="1">
      <c r="A4">
        <v>2</v>
      </c>
      <c r="B4" t="s">
        <v>1036</v>
      </c>
      <c r="C4" t="s">
        <v>1037</v>
      </c>
      <c r="D4">
        <v>2</v>
      </c>
      <c r="E4" s="1" t="s">
        <v>361</v>
      </c>
      <c r="F4">
        <v>2</v>
      </c>
      <c r="G4" s="33" t="s">
        <v>494</v>
      </c>
      <c r="H4">
        <v>2</v>
      </c>
      <c r="I4" t="s">
        <v>1038</v>
      </c>
      <c r="K4" s="23" t="s">
        <v>46</v>
      </c>
      <c r="N4" s="25" t="s">
        <v>37</v>
      </c>
    </row>
    <row r="5" spans="1:14" ht="17.25" customHeight="1">
      <c r="A5">
        <v>3</v>
      </c>
      <c r="B5" s="273" t="s">
        <v>1039</v>
      </c>
      <c r="C5" t="s">
        <v>1040</v>
      </c>
      <c r="D5">
        <v>3</v>
      </c>
      <c r="E5" s="1" t="s">
        <v>567</v>
      </c>
      <c r="F5">
        <v>3</v>
      </c>
      <c r="G5" s="34" t="s">
        <v>443</v>
      </c>
      <c r="H5">
        <v>3</v>
      </c>
      <c r="I5" t="s">
        <v>228</v>
      </c>
      <c r="K5" s="23" t="s">
        <v>159</v>
      </c>
      <c r="N5" s="25" t="s">
        <v>870</v>
      </c>
    </row>
    <row r="6" spans="1:14" ht="17.25" customHeight="1">
      <c r="A6">
        <v>4</v>
      </c>
      <c r="B6" s="273" t="s">
        <v>1041</v>
      </c>
      <c r="C6" s="26" t="s">
        <v>1042</v>
      </c>
      <c r="D6">
        <v>4</v>
      </c>
      <c r="E6" s="1" t="s">
        <v>653</v>
      </c>
      <c r="F6">
        <v>4</v>
      </c>
      <c r="G6" s="34" t="s">
        <v>609</v>
      </c>
      <c r="H6">
        <v>4</v>
      </c>
      <c r="I6" t="s">
        <v>307</v>
      </c>
      <c r="K6" s="23" t="s">
        <v>461</v>
      </c>
      <c r="N6" s="25" t="s">
        <v>522</v>
      </c>
    </row>
    <row r="7" spans="1:14" ht="17.25" customHeight="1">
      <c r="A7">
        <v>5</v>
      </c>
      <c r="B7" s="273" t="s">
        <v>1043</v>
      </c>
      <c r="C7" t="s">
        <v>1044</v>
      </c>
      <c r="D7">
        <v>5</v>
      </c>
      <c r="E7" s="1" t="s">
        <v>1045</v>
      </c>
      <c r="F7">
        <v>5</v>
      </c>
      <c r="G7" s="34" t="s">
        <v>598</v>
      </c>
      <c r="H7">
        <v>5</v>
      </c>
      <c r="I7" t="s">
        <v>675</v>
      </c>
      <c r="K7" s="23" t="s">
        <v>272</v>
      </c>
      <c r="N7" s="25" t="s">
        <v>734</v>
      </c>
    </row>
    <row r="8" spans="1:14" ht="17.25" customHeight="1">
      <c r="A8">
        <v>6</v>
      </c>
      <c r="B8" t="s">
        <v>360</v>
      </c>
      <c r="C8" t="s">
        <v>1046</v>
      </c>
      <c r="D8">
        <v>6</v>
      </c>
      <c r="E8" s="1" t="s">
        <v>59</v>
      </c>
      <c r="F8">
        <v>6</v>
      </c>
      <c r="G8" s="34" t="s">
        <v>264</v>
      </c>
      <c r="H8">
        <v>6</v>
      </c>
      <c r="I8" t="s">
        <v>393</v>
      </c>
      <c r="K8" s="23" t="s">
        <v>813</v>
      </c>
      <c r="N8" s="25" t="s">
        <v>1047</v>
      </c>
    </row>
    <row r="9" spans="1:14" ht="17.25" customHeight="1">
      <c r="A9">
        <v>7</v>
      </c>
      <c r="B9" s="273" t="s">
        <v>1048</v>
      </c>
      <c r="C9" t="s">
        <v>1049</v>
      </c>
      <c r="D9">
        <v>7</v>
      </c>
      <c r="E9" s="1" t="s">
        <v>128</v>
      </c>
      <c r="F9">
        <v>7</v>
      </c>
      <c r="G9" s="34" t="s">
        <v>643</v>
      </c>
      <c r="H9">
        <v>7</v>
      </c>
      <c r="I9" t="s">
        <v>826</v>
      </c>
      <c r="K9" s="23" t="s">
        <v>1050</v>
      </c>
      <c r="N9" s="25" t="s">
        <v>52</v>
      </c>
    </row>
    <row r="10" spans="1:14" ht="17.25" customHeight="1">
      <c r="A10">
        <v>8</v>
      </c>
      <c r="B10" t="s">
        <v>861</v>
      </c>
      <c r="C10" s="26" t="s">
        <v>1051</v>
      </c>
      <c r="D10">
        <v>8</v>
      </c>
      <c r="E10" s="1" t="s">
        <v>469</v>
      </c>
      <c r="F10">
        <v>8</v>
      </c>
      <c r="G10" s="34" t="s">
        <v>621</v>
      </c>
      <c r="H10">
        <v>8</v>
      </c>
      <c r="I10" t="s">
        <v>113</v>
      </c>
      <c r="K10" s="23" t="s">
        <v>1052</v>
      </c>
    </row>
    <row r="11" spans="1:14">
      <c r="A11">
        <v>9</v>
      </c>
      <c r="B11" t="s">
        <v>1053</v>
      </c>
      <c r="C11" t="s">
        <v>1054</v>
      </c>
      <c r="D11">
        <v>9</v>
      </c>
      <c r="E11" s="1" t="s">
        <v>68</v>
      </c>
      <c r="F11">
        <v>9</v>
      </c>
      <c r="G11" s="34" t="s">
        <v>632</v>
      </c>
      <c r="H11">
        <v>9</v>
      </c>
      <c r="I11" t="s">
        <v>283</v>
      </c>
      <c r="K11" s="23" t="s">
        <v>1055</v>
      </c>
    </row>
    <row r="12" spans="1:14" ht="17.25" customHeight="1">
      <c r="A12">
        <v>10</v>
      </c>
      <c r="B12" t="s">
        <v>1056</v>
      </c>
      <c r="C12" t="s">
        <v>1057</v>
      </c>
      <c r="D12">
        <v>10</v>
      </c>
      <c r="E12" s="1" t="s">
        <v>493</v>
      </c>
      <c r="F12">
        <v>10</v>
      </c>
      <c r="G12" s="34" t="s">
        <v>78</v>
      </c>
      <c r="H12">
        <v>10</v>
      </c>
      <c r="I12" t="s">
        <v>502</v>
      </c>
      <c r="K12" s="23" t="s">
        <v>1058</v>
      </c>
    </row>
    <row r="13" spans="1:14" ht="17.25" customHeight="1">
      <c r="A13">
        <v>11</v>
      </c>
      <c r="B13" t="s">
        <v>1059</v>
      </c>
      <c r="C13" t="s">
        <v>1060</v>
      </c>
      <c r="D13">
        <v>11</v>
      </c>
      <c r="E13" s="1" t="s">
        <v>348</v>
      </c>
      <c r="F13">
        <v>11</v>
      </c>
      <c r="G13" s="34" t="s">
        <v>723</v>
      </c>
      <c r="H13">
        <v>11</v>
      </c>
      <c r="I13" t="s">
        <v>1061</v>
      </c>
      <c r="K13" s="23" t="s">
        <v>1062</v>
      </c>
    </row>
    <row r="14" spans="1:14" ht="17.25" customHeight="1">
      <c r="A14">
        <v>12</v>
      </c>
      <c r="B14" t="s">
        <v>1063</v>
      </c>
      <c r="C14" t="s">
        <v>1064</v>
      </c>
      <c r="D14">
        <v>12</v>
      </c>
      <c r="E14" s="1" t="s">
        <v>162</v>
      </c>
      <c r="F14">
        <v>12</v>
      </c>
      <c r="G14" s="34" t="s">
        <v>178</v>
      </c>
      <c r="H14">
        <v>12</v>
      </c>
      <c r="I14" t="s">
        <v>421</v>
      </c>
      <c r="K14" s="23" t="s">
        <v>1065</v>
      </c>
    </row>
    <row r="15" spans="1:14" ht="17.25" customHeight="1">
      <c r="A15">
        <v>13</v>
      </c>
      <c r="B15" t="s">
        <v>1066</v>
      </c>
      <c r="C15" t="s">
        <v>1067</v>
      </c>
      <c r="D15">
        <v>13</v>
      </c>
      <c r="E15" s="1" t="s">
        <v>435</v>
      </c>
      <c r="F15">
        <v>13</v>
      </c>
      <c r="G15" s="34" t="s">
        <v>163</v>
      </c>
      <c r="H15">
        <v>13</v>
      </c>
      <c r="I15" t="s">
        <v>804</v>
      </c>
      <c r="K15" s="23" t="s">
        <v>1068</v>
      </c>
    </row>
    <row r="16" spans="1:14" ht="17.25" customHeight="1">
      <c r="A16">
        <v>14</v>
      </c>
      <c r="B16" t="s">
        <v>1069</v>
      </c>
      <c r="C16" t="s">
        <v>1070</v>
      </c>
      <c r="D16">
        <v>14</v>
      </c>
      <c r="E16" s="1" t="s">
        <v>92</v>
      </c>
      <c r="F16">
        <v>14</v>
      </c>
      <c r="G16" s="34" t="s">
        <v>1071</v>
      </c>
      <c r="H16">
        <v>14</v>
      </c>
      <c r="I16" t="s">
        <v>461</v>
      </c>
      <c r="K16" s="23" t="s">
        <v>1072</v>
      </c>
    </row>
    <row r="17" spans="1:11" ht="17.25" customHeight="1">
      <c r="A17">
        <v>15</v>
      </c>
      <c r="B17" t="s">
        <v>91</v>
      </c>
      <c r="C17" t="s">
        <v>1073</v>
      </c>
      <c r="D17">
        <v>15</v>
      </c>
      <c r="E17" s="1" t="s">
        <v>184</v>
      </c>
      <c r="F17">
        <v>15</v>
      </c>
      <c r="G17" s="34" t="s">
        <v>549</v>
      </c>
      <c r="H17">
        <v>15</v>
      </c>
      <c r="I17" t="s">
        <v>214</v>
      </c>
      <c r="K17" s="23" t="s">
        <v>1074</v>
      </c>
    </row>
    <row r="18" spans="1:11" ht="17.25" customHeight="1">
      <c r="A18">
        <v>16</v>
      </c>
      <c r="B18" s="273" t="s">
        <v>1075</v>
      </c>
      <c r="C18" t="s">
        <v>1076</v>
      </c>
      <c r="D18">
        <v>16</v>
      </c>
      <c r="E18" s="1" t="s">
        <v>51</v>
      </c>
      <c r="F18">
        <v>16</v>
      </c>
      <c r="G18" s="34" t="s">
        <v>558</v>
      </c>
      <c r="H18">
        <v>16</v>
      </c>
      <c r="I18" t="s">
        <v>46</v>
      </c>
      <c r="K18" s="23" t="s">
        <v>1077</v>
      </c>
    </row>
    <row r="19" spans="1:11" ht="17.25" customHeight="1">
      <c r="A19">
        <v>17</v>
      </c>
      <c r="C19" t="s">
        <v>1078</v>
      </c>
      <c r="D19">
        <v>17</v>
      </c>
      <c r="E19" s="1" t="s">
        <v>412</v>
      </c>
      <c r="F19">
        <v>17</v>
      </c>
      <c r="G19" s="33" t="s">
        <v>504</v>
      </c>
      <c r="H19">
        <v>17</v>
      </c>
      <c r="I19" t="s">
        <v>159</v>
      </c>
      <c r="K19" s="23" t="s">
        <v>1079</v>
      </c>
    </row>
    <row r="20" spans="1:11" ht="17.25" customHeight="1">
      <c r="D20">
        <v>18</v>
      </c>
      <c r="E20" s="1" t="s">
        <v>557</v>
      </c>
      <c r="F20">
        <v>18</v>
      </c>
      <c r="G20" s="33" t="s">
        <v>510</v>
      </c>
      <c r="H20">
        <v>18</v>
      </c>
      <c r="I20" t="s">
        <v>272</v>
      </c>
      <c r="K20" s="23"/>
    </row>
    <row r="21" spans="1:11" ht="17.25" customHeight="1">
      <c r="A21">
        <v>18</v>
      </c>
      <c r="C21" t="s">
        <v>34</v>
      </c>
      <c r="D21">
        <v>19</v>
      </c>
      <c r="E21" s="1" t="s">
        <v>1080</v>
      </c>
      <c r="F21">
        <v>19</v>
      </c>
      <c r="G21" s="33" t="s">
        <v>1081</v>
      </c>
      <c r="H21">
        <v>19</v>
      </c>
      <c r="I21" t="s">
        <v>813</v>
      </c>
      <c r="K21" s="23" t="s">
        <v>1082</v>
      </c>
    </row>
    <row r="22" spans="1:11" ht="17.25" customHeight="1">
      <c r="A22">
        <v>19</v>
      </c>
      <c r="D22">
        <v>20</v>
      </c>
      <c r="E22" s="1" t="s">
        <v>442</v>
      </c>
      <c r="F22">
        <v>20</v>
      </c>
      <c r="G22" s="33" t="s">
        <v>1083</v>
      </c>
      <c r="I22" s="23"/>
      <c r="K22" s="23" t="s">
        <v>1084</v>
      </c>
    </row>
    <row r="23" spans="1:11" ht="18.75" customHeight="1">
      <c r="A23">
        <v>20</v>
      </c>
      <c r="B23" t="s">
        <v>1085</v>
      </c>
      <c r="E23" t="s">
        <v>52</v>
      </c>
      <c r="F23">
        <v>21</v>
      </c>
      <c r="G23" s="33" t="s">
        <v>52</v>
      </c>
      <c r="I23" s="23"/>
      <c r="K23" s="23" t="s">
        <v>1086</v>
      </c>
    </row>
    <row r="24" spans="1:11" ht="18.75" customHeight="1">
      <c r="A24">
        <v>21</v>
      </c>
      <c r="K24" s="23" t="s">
        <v>1087</v>
      </c>
    </row>
    <row r="25" spans="1:11" ht="18.75" customHeight="1">
      <c r="A25">
        <v>22</v>
      </c>
      <c r="I25" s="23"/>
      <c r="K25" s="23" t="s">
        <v>1088</v>
      </c>
    </row>
    <row r="26" spans="1:11" ht="18.75" customHeight="1">
      <c r="A26">
        <v>23</v>
      </c>
      <c r="I26" s="23"/>
      <c r="K26" s="23" t="s">
        <v>1089</v>
      </c>
    </row>
    <row r="27" spans="1:11" ht="18.75" customHeight="1">
      <c r="A27">
        <v>24</v>
      </c>
      <c r="K27" s="23" t="s">
        <v>1090</v>
      </c>
    </row>
    <row r="28" spans="1:11">
      <c r="K28" s="23" t="s">
        <v>1091</v>
      </c>
    </row>
    <row r="29" spans="1:11">
      <c r="K29" s="23" t="s">
        <v>1092</v>
      </c>
    </row>
    <row r="30" spans="1:11">
      <c r="K30" s="23" t="s">
        <v>1093</v>
      </c>
    </row>
    <row r="31" spans="1:11">
      <c r="K31" s="23" t="s">
        <v>1094</v>
      </c>
    </row>
    <row r="32" spans="1:11">
      <c r="K32" s="23" t="s">
        <v>1095</v>
      </c>
    </row>
    <row r="33" spans="1:11">
      <c r="K33" s="23" t="s">
        <v>1096</v>
      </c>
    </row>
    <row r="34" spans="1:11" ht="20.399999999999999">
      <c r="A34" t="s">
        <v>915</v>
      </c>
      <c r="K34" s="23" t="s">
        <v>1097</v>
      </c>
    </row>
    <row r="35" spans="1:11" ht="20.399999999999999">
      <c r="A35" t="s">
        <v>916</v>
      </c>
      <c r="K35" s="23" t="s">
        <v>804</v>
      </c>
    </row>
    <row r="36" spans="1:11" ht="20.399999999999999">
      <c r="A36" t="s">
        <v>917</v>
      </c>
      <c r="K36" s="23" t="s">
        <v>1098</v>
      </c>
    </row>
    <row r="37" spans="1:11" ht="20.399999999999999">
      <c r="A37" t="s">
        <v>918</v>
      </c>
      <c r="K37" s="23" t="s">
        <v>1099</v>
      </c>
    </row>
    <row r="38" spans="1:11" ht="20.399999999999999">
      <c r="A38" t="s">
        <v>919</v>
      </c>
      <c r="K38" s="23" t="s">
        <v>1100</v>
      </c>
    </row>
    <row r="39" spans="1:11" ht="20.399999999999999">
      <c r="A39" t="s">
        <v>920</v>
      </c>
      <c r="K39" s="23" t="s">
        <v>1101</v>
      </c>
    </row>
    <row r="40" spans="1:11" ht="20.399999999999999">
      <c r="A40" t="s">
        <v>921</v>
      </c>
      <c r="K40" s="23" t="s">
        <v>1102</v>
      </c>
    </row>
    <row r="41" spans="1:11" ht="20.399999999999999">
      <c r="A41" t="s">
        <v>922</v>
      </c>
      <c r="K41" s="23" t="s">
        <v>1103</v>
      </c>
    </row>
    <row r="42" spans="1:11" ht="20.399999999999999">
      <c r="A42" t="s">
        <v>923</v>
      </c>
    </row>
    <row r="43" spans="1:11" ht="20.399999999999999">
      <c r="A43" t="s">
        <v>924</v>
      </c>
    </row>
    <row r="44" spans="1:11" ht="20.399999999999999">
      <c r="A44" t="s">
        <v>925</v>
      </c>
    </row>
    <row r="45" spans="1:11" ht="20.399999999999999">
      <c r="A45" t="s">
        <v>926</v>
      </c>
    </row>
    <row r="46" spans="1:11" ht="20.399999999999999">
      <c r="A46" t="s">
        <v>927</v>
      </c>
    </row>
    <row r="47" spans="1:11" ht="20.399999999999999">
      <c r="A47" t="s">
        <v>928</v>
      </c>
    </row>
    <row r="48" spans="1:11" ht="20.399999999999999">
      <c r="A48" t="s">
        <v>929</v>
      </c>
    </row>
    <row r="49" spans="1:1" ht="20.399999999999999">
      <c r="A49" t="s">
        <v>930</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38.44140625" style="14" customWidth="1"/>
    <col min="8" max="8" width="25.6640625" style="15" customWidth="1"/>
    <col min="9" max="9" width="20.33203125" style="14" customWidth="1"/>
    <col min="10" max="10" width="26.5546875" style="14" customWidth="1"/>
    <col min="11" max="11" width="33.33203125" style="14" customWidth="1"/>
    <col min="12" max="12" width="22.6640625" style="14" bestFit="1" customWidth="1"/>
    <col min="13" max="14" width="22.6640625" style="14" customWidth="1"/>
    <col min="15" max="15" width="19.6640625" style="14" customWidth="1"/>
    <col min="16" max="16" width="39.44140625" style="14" customWidth="1"/>
    <col min="17" max="18" width="18.6640625" style="14" customWidth="1"/>
    <col min="19" max="19" width="19.5546875" style="14" customWidth="1"/>
    <col min="20" max="24" width="13.33203125" style="14" customWidth="1"/>
    <col min="25" max="25" width="11.44140625" style="16"/>
    <col min="26" max="26" width="54.33203125" style="129" customWidth="1"/>
    <col min="27" max="27" width="30" style="16" customWidth="1"/>
    <col min="28" max="65" width="11.44140625" style="16"/>
    <col min="66" max="162" width="11.44140625" style="14"/>
    <col min="163" max="163" width="4" style="14" customWidth="1"/>
    <col min="164" max="166" width="3.5546875" style="14" customWidth="1"/>
    <col min="167" max="167" width="3.44140625" style="14" customWidth="1"/>
    <col min="168" max="168" width="6.5546875" style="14" bestFit="1" customWidth="1"/>
    <col min="169" max="169" width="25.44140625" style="14" bestFit="1" customWidth="1"/>
    <col min="170" max="171" width="37.5546875" style="14" customWidth="1"/>
    <col min="172" max="172" width="22.33203125" style="14" customWidth="1"/>
    <col min="173" max="173" width="25" style="14" customWidth="1"/>
    <col min="174" max="174" width="17.5546875" style="14" customWidth="1"/>
    <col min="175" max="175" width="13.5546875" style="14" customWidth="1"/>
    <col min="176" max="176" width="5.6640625" style="14" customWidth="1"/>
    <col min="177" max="177" width="6.5546875" style="14" customWidth="1"/>
    <col min="178" max="178" width="5.6640625" style="14" customWidth="1"/>
    <col min="179" max="179" width="6.5546875" style="14" customWidth="1"/>
    <col min="180" max="180" width="5.6640625" style="14" customWidth="1"/>
    <col min="181" max="181" width="6.5546875" style="14" customWidth="1"/>
    <col min="182" max="182" width="5.6640625" style="14" customWidth="1"/>
    <col min="183" max="183" width="6.5546875" style="14" customWidth="1"/>
    <col min="184" max="184" width="5.6640625" style="14" customWidth="1"/>
    <col min="185" max="185" width="6.5546875" style="14" customWidth="1"/>
    <col min="186" max="186" width="24.44140625" style="14" customWidth="1"/>
    <col min="187" max="187" width="54.6640625" style="14" customWidth="1"/>
    <col min="188" max="194" width="4.5546875" style="14" customWidth="1"/>
    <col min="195" max="418" width="11.44140625" style="14"/>
    <col min="419" max="419" width="4" style="14" customWidth="1"/>
    <col min="420" max="422" width="3.5546875" style="14" customWidth="1"/>
    <col min="423" max="423" width="3.44140625" style="14" customWidth="1"/>
    <col min="424" max="424" width="6.5546875" style="14" bestFit="1" customWidth="1"/>
    <col min="425" max="425" width="25.44140625" style="14" bestFit="1" customWidth="1"/>
    <col min="426" max="427" width="37.5546875" style="14" customWidth="1"/>
    <col min="428" max="428" width="22.33203125" style="14" customWidth="1"/>
    <col min="429" max="429" width="25" style="14" customWidth="1"/>
    <col min="430" max="430" width="17.5546875" style="14" customWidth="1"/>
    <col min="431" max="431" width="13.5546875" style="14" customWidth="1"/>
    <col min="432" max="432" width="5.6640625" style="14" customWidth="1"/>
    <col min="433" max="433" width="6.5546875" style="14" customWidth="1"/>
    <col min="434" max="434" width="5.6640625" style="14" customWidth="1"/>
    <col min="435" max="435" width="6.5546875" style="14" customWidth="1"/>
    <col min="436" max="436" width="5.6640625" style="14" customWidth="1"/>
    <col min="437" max="437" width="6.5546875" style="14" customWidth="1"/>
    <col min="438" max="438" width="5.6640625" style="14" customWidth="1"/>
    <col min="439" max="439" width="6.5546875" style="14" customWidth="1"/>
    <col min="440" max="440" width="5.6640625" style="14" customWidth="1"/>
    <col min="441" max="441" width="6.5546875" style="14" customWidth="1"/>
    <col min="442" max="442" width="24.44140625" style="14" customWidth="1"/>
    <col min="443" max="443" width="54.6640625" style="14" customWidth="1"/>
    <col min="444" max="450" width="4.5546875" style="14" customWidth="1"/>
    <col min="451" max="674" width="11.44140625" style="14"/>
    <col min="675" max="675" width="4" style="14" customWidth="1"/>
    <col min="676" max="678" width="3.5546875" style="14" customWidth="1"/>
    <col min="679" max="679" width="3.44140625" style="14" customWidth="1"/>
    <col min="680" max="680" width="6.5546875" style="14" bestFit="1" customWidth="1"/>
    <col min="681" max="681" width="25.44140625" style="14" bestFit="1" customWidth="1"/>
    <col min="682" max="683" width="37.5546875" style="14" customWidth="1"/>
    <col min="684" max="684" width="22.33203125" style="14" customWidth="1"/>
    <col min="685" max="685" width="25" style="14" customWidth="1"/>
    <col min="686" max="686" width="17.5546875" style="14" customWidth="1"/>
    <col min="687" max="687" width="13.5546875" style="14" customWidth="1"/>
    <col min="688" max="688" width="5.6640625" style="14" customWidth="1"/>
    <col min="689" max="689" width="6.5546875" style="14" customWidth="1"/>
    <col min="690" max="690" width="5.6640625" style="14" customWidth="1"/>
    <col min="691" max="691" width="6.5546875" style="14" customWidth="1"/>
    <col min="692" max="692" width="5.6640625" style="14" customWidth="1"/>
    <col min="693" max="693" width="6.5546875" style="14" customWidth="1"/>
    <col min="694" max="694" width="5.6640625" style="14" customWidth="1"/>
    <col min="695" max="695" width="6.5546875" style="14" customWidth="1"/>
    <col min="696" max="696" width="5.6640625" style="14" customWidth="1"/>
    <col min="697" max="697" width="6.5546875" style="14" customWidth="1"/>
    <col min="698" max="698" width="24.44140625" style="14" customWidth="1"/>
    <col min="699" max="699" width="54.6640625" style="14" customWidth="1"/>
    <col min="700" max="706" width="4.5546875" style="14" customWidth="1"/>
    <col min="707" max="930" width="11.44140625" style="14"/>
    <col min="931" max="931" width="4" style="14" customWidth="1"/>
    <col min="932" max="934" width="3.5546875" style="14" customWidth="1"/>
    <col min="935" max="935" width="3.44140625" style="14" customWidth="1"/>
    <col min="936" max="936" width="6.5546875" style="14" bestFit="1" customWidth="1"/>
    <col min="937" max="937" width="25.44140625" style="14" bestFit="1" customWidth="1"/>
    <col min="938" max="939" width="37.5546875" style="14" customWidth="1"/>
    <col min="940" max="940" width="22.33203125" style="14" customWidth="1"/>
    <col min="941" max="941" width="25" style="14" customWidth="1"/>
    <col min="942" max="942" width="17.5546875" style="14" customWidth="1"/>
    <col min="943" max="943" width="13.5546875" style="14" customWidth="1"/>
    <col min="944" max="944" width="5.6640625" style="14" customWidth="1"/>
    <col min="945" max="945" width="6.5546875" style="14" customWidth="1"/>
    <col min="946" max="946" width="5.6640625" style="14" customWidth="1"/>
    <col min="947" max="947" width="6.5546875" style="14" customWidth="1"/>
    <col min="948" max="948" width="5.6640625" style="14" customWidth="1"/>
    <col min="949" max="949" width="6.5546875" style="14" customWidth="1"/>
    <col min="950" max="950" width="5.6640625" style="14" customWidth="1"/>
    <col min="951" max="951" width="6.5546875" style="14" customWidth="1"/>
    <col min="952" max="952" width="5.6640625" style="14" customWidth="1"/>
    <col min="953" max="953" width="6.5546875" style="14" customWidth="1"/>
    <col min="954" max="954" width="24.44140625" style="14" customWidth="1"/>
    <col min="955" max="955" width="54.6640625" style="14" customWidth="1"/>
    <col min="956" max="962" width="4.5546875" style="14" customWidth="1"/>
    <col min="963" max="1186" width="11.44140625" style="14"/>
    <col min="1187" max="1187" width="4" style="14" customWidth="1"/>
    <col min="1188" max="1190" width="3.5546875" style="14" customWidth="1"/>
    <col min="1191" max="1191" width="3.44140625" style="14" customWidth="1"/>
    <col min="1192" max="1192" width="6.5546875" style="14" bestFit="1" customWidth="1"/>
    <col min="1193" max="1193" width="25.44140625" style="14" bestFit="1" customWidth="1"/>
    <col min="1194" max="1195" width="37.5546875" style="14" customWidth="1"/>
    <col min="1196" max="1196" width="22.33203125" style="14" customWidth="1"/>
    <col min="1197" max="1197" width="25" style="14" customWidth="1"/>
    <col min="1198" max="1198" width="17.5546875" style="14" customWidth="1"/>
    <col min="1199" max="1199" width="13.5546875" style="14" customWidth="1"/>
    <col min="1200" max="1200" width="5.6640625" style="14" customWidth="1"/>
    <col min="1201" max="1201" width="6.5546875" style="14" customWidth="1"/>
    <col min="1202" max="1202" width="5.6640625" style="14" customWidth="1"/>
    <col min="1203" max="1203" width="6.5546875" style="14" customWidth="1"/>
    <col min="1204" max="1204" width="5.6640625" style="14" customWidth="1"/>
    <col min="1205" max="1205" width="6.5546875" style="14" customWidth="1"/>
    <col min="1206" max="1206" width="5.6640625" style="14" customWidth="1"/>
    <col min="1207" max="1207" width="6.5546875" style="14" customWidth="1"/>
    <col min="1208" max="1208" width="5.6640625" style="14" customWidth="1"/>
    <col min="1209" max="1209" width="6.5546875" style="14" customWidth="1"/>
    <col min="1210" max="1210" width="24.44140625" style="14" customWidth="1"/>
    <col min="1211" max="1211" width="54.6640625" style="14" customWidth="1"/>
    <col min="1212" max="1218" width="4.5546875" style="14" customWidth="1"/>
    <col min="1219" max="1442" width="11.44140625" style="14"/>
    <col min="1443" max="1443" width="4" style="14" customWidth="1"/>
    <col min="1444" max="1446" width="3.5546875" style="14" customWidth="1"/>
    <col min="1447" max="1447" width="3.44140625" style="14" customWidth="1"/>
    <col min="1448" max="1448" width="6.5546875" style="14" bestFit="1" customWidth="1"/>
    <col min="1449" max="1449" width="25.44140625" style="14" bestFit="1" customWidth="1"/>
    <col min="1450" max="1451" width="37.5546875" style="14" customWidth="1"/>
    <col min="1452" max="1452" width="22.33203125" style="14" customWidth="1"/>
    <col min="1453" max="1453" width="25" style="14" customWidth="1"/>
    <col min="1454" max="1454" width="17.5546875" style="14" customWidth="1"/>
    <col min="1455" max="1455" width="13.5546875" style="14" customWidth="1"/>
    <col min="1456" max="1456" width="5.6640625" style="14" customWidth="1"/>
    <col min="1457" max="1457" width="6.5546875" style="14" customWidth="1"/>
    <col min="1458" max="1458" width="5.6640625" style="14" customWidth="1"/>
    <col min="1459" max="1459" width="6.5546875" style="14" customWidth="1"/>
    <col min="1460" max="1460" width="5.6640625" style="14" customWidth="1"/>
    <col min="1461" max="1461" width="6.5546875" style="14" customWidth="1"/>
    <col min="1462" max="1462" width="5.6640625" style="14" customWidth="1"/>
    <col min="1463" max="1463" width="6.5546875" style="14" customWidth="1"/>
    <col min="1464" max="1464" width="5.6640625" style="14" customWidth="1"/>
    <col min="1465" max="1465" width="6.5546875" style="14" customWidth="1"/>
    <col min="1466" max="1466" width="24.44140625" style="14" customWidth="1"/>
    <col min="1467" max="1467" width="54.6640625" style="14" customWidth="1"/>
    <col min="1468" max="1474" width="4.5546875" style="14" customWidth="1"/>
    <col min="1475" max="1698" width="11.44140625" style="14"/>
    <col min="1699" max="1699" width="4" style="14" customWidth="1"/>
    <col min="1700" max="1702" width="3.5546875" style="14" customWidth="1"/>
    <col min="1703" max="1703" width="3.44140625" style="14" customWidth="1"/>
    <col min="1704" max="1704" width="6.5546875" style="14" bestFit="1" customWidth="1"/>
    <col min="1705" max="1705" width="25.44140625" style="14" bestFit="1" customWidth="1"/>
    <col min="1706" max="1707" width="37.5546875" style="14" customWidth="1"/>
    <col min="1708" max="1708" width="22.33203125" style="14" customWidth="1"/>
    <col min="1709" max="1709" width="25" style="14" customWidth="1"/>
    <col min="1710" max="1710" width="17.5546875" style="14" customWidth="1"/>
    <col min="1711" max="1711" width="13.5546875" style="14" customWidth="1"/>
    <col min="1712" max="1712" width="5.6640625" style="14" customWidth="1"/>
    <col min="1713" max="1713" width="6.5546875" style="14" customWidth="1"/>
    <col min="1714" max="1714" width="5.6640625" style="14" customWidth="1"/>
    <col min="1715" max="1715" width="6.5546875" style="14" customWidth="1"/>
    <col min="1716" max="1716" width="5.6640625" style="14" customWidth="1"/>
    <col min="1717" max="1717" width="6.5546875" style="14" customWidth="1"/>
    <col min="1718" max="1718" width="5.6640625" style="14" customWidth="1"/>
    <col min="1719" max="1719" width="6.5546875" style="14" customWidth="1"/>
    <col min="1720" max="1720" width="5.6640625" style="14" customWidth="1"/>
    <col min="1721" max="1721" width="6.5546875" style="14" customWidth="1"/>
    <col min="1722" max="1722" width="24.44140625" style="14" customWidth="1"/>
    <col min="1723" max="1723" width="54.6640625" style="14" customWidth="1"/>
    <col min="1724" max="1730" width="4.5546875" style="14" customWidth="1"/>
    <col min="1731" max="1954" width="11.44140625" style="14"/>
    <col min="1955" max="1955" width="4" style="14" customWidth="1"/>
    <col min="1956" max="1958" width="3.5546875" style="14" customWidth="1"/>
    <col min="1959" max="1959" width="3.44140625" style="14" customWidth="1"/>
    <col min="1960" max="1960" width="6.5546875" style="14" bestFit="1" customWidth="1"/>
    <col min="1961" max="1961" width="25.44140625" style="14" bestFit="1" customWidth="1"/>
    <col min="1962" max="1963" width="37.5546875" style="14" customWidth="1"/>
    <col min="1964" max="1964" width="22.33203125" style="14" customWidth="1"/>
    <col min="1965" max="1965" width="25" style="14" customWidth="1"/>
    <col min="1966" max="1966" width="17.5546875" style="14" customWidth="1"/>
    <col min="1967" max="1967" width="13.5546875" style="14" customWidth="1"/>
    <col min="1968" max="1968" width="5.6640625" style="14" customWidth="1"/>
    <col min="1969" max="1969" width="6.5546875" style="14" customWidth="1"/>
    <col min="1970" max="1970" width="5.6640625" style="14" customWidth="1"/>
    <col min="1971" max="1971" width="6.5546875" style="14" customWidth="1"/>
    <col min="1972" max="1972" width="5.6640625" style="14" customWidth="1"/>
    <col min="1973" max="1973" width="6.5546875" style="14" customWidth="1"/>
    <col min="1974" max="1974" width="5.6640625" style="14" customWidth="1"/>
    <col min="1975" max="1975" width="6.5546875" style="14" customWidth="1"/>
    <col min="1976" max="1976" width="5.6640625" style="14" customWidth="1"/>
    <col min="1977" max="1977" width="6.5546875" style="14" customWidth="1"/>
    <col min="1978" max="1978" width="24.44140625" style="14" customWidth="1"/>
    <col min="1979" max="1979" width="54.6640625" style="14" customWidth="1"/>
    <col min="1980" max="1986" width="4.5546875" style="14" customWidth="1"/>
    <col min="1987" max="2210" width="11.44140625" style="14"/>
    <col min="2211" max="2211" width="4" style="14" customWidth="1"/>
    <col min="2212" max="2214" width="3.5546875" style="14" customWidth="1"/>
    <col min="2215" max="2215" width="3.44140625" style="14" customWidth="1"/>
    <col min="2216" max="2216" width="6.5546875" style="14" bestFit="1" customWidth="1"/>
    <col min="2217" max="2217" width="25.44140625" style="14" bestFit="1" customWidth="1"/>
    <col min="2218" max="2219" width="37.5546875" style="14" customWidth="1"/>
    <col min="2220" max="2220" width="22.33203125" style="14" customWidth="1"/>
    <col min="2221" max="2221" width="25" style="14" customWidth="1"/>
    <col min="2222" max="2222" width="17.5546875" style="14" customWidth="1"/>
    <col min="2223" max="2223" width="13.5546875" style="14" customWidth="1"/>
    <col min="2224" max="2224" width="5.6640625" style="14" customWidth="1"/>
    <col min="2225" max="2225" width="6.5546875" style="14" customWidth="1"/>
    <col min="2226" max="2226" width="5.6640625" style="14" customWidth="1"/>
    <col min="2227" max="2227" width="6.5546875" style="14" customWidth="1"/>
    <col min="2228" max="2228" width="5.6640625" style="14" customWidth="1"/>
    <col min="2229" max="2229" width="6.5546875" style="14" customWidth="1"/>
    <col min="2230" max="2230" width="5.6640625" style="14" customWidth="1"/>
    <col min="2231" max="2231" width="6.5546875" style="14" customWidth="1"/>
    <col min="2232" max="2232" width="5.6640625" style="14" customWidth="1"/>
    <col min="2233" max="2233" width="6.5546875" style="14" customWidth="1"/>
    <col min="2234" max="2234" width="24.44140625" style="14" customWidth="1"/>
    <col min="2235" max="2235" width="54.6640625" style="14" customWidth="1"/>
    <col min="2236" max="2242" width="4.5546875" style="14" customWidth="1"/>
    <col min="2243" max="2466" width="11.44140625" style="14"/>
    <col min="2467" max="2467" width="4" style="14" customWidth="1"/>
    <col min="2468" max="2470" width="3.5546875" style="14" customWidth="1"/>
    <col min="2471" max="2471" width="3.44140625" style="14" customWidth="1"/>
    <col min="2472" max="2472" width="6.5546875" style="14" bestFit="1" customWidth="1"/>
    <col min="2473" max="2473" width="25.44140625" style="14" bestFit="1" customWidth="1"/>
    <col min="2474" max="2475" width="37.5546875" style="14" customWidth="1"/>
    <col min="2476" max="2476" width="22.33203125" style="14" customWidth="1"/>
    <col min="2477" max="2477" width="25" style="14" customWidth="1"/>
    <col min="2478" max="2478" width="17.5546875" style="14" customWidth="1"/>
    <col min="2479" max="2479" width="13.5546875" style="14" customWidth="1"/>
    <col min="2480" max="2480" width="5.6640625" style="14" customWidth="1"/>
    <col min="2481" max="2481" width="6.5546875" style="14" customWidth="1"/>
    <col min="2482" max="2482" width="5.6640625" style="14" customWidth="1"/>
    <col min="2483" max="2483" width="6.5546875" style="14" customWidth="1"/>
    <col min="2484" max="2484" width="5.6640625" style="14" customWidth="1"/>
    <col min="2485" max="2485" width="6.5546875" style="14" customWidth="1"/>
    <col min="2486" max="2486" width="5.6640625" style="14" customWidth="1"/>
    <col min="2487" max="2487" width="6.5546875" style="14" customWidth="1"/>
    <col min="2488" max="2488" width="5.6640625" style="14" customWidth="1"/>
    <col min="2489" max="2489" width="6.5546875" style="14" customWidth="1"/>
    <col min="2490" max="2490" width="24.44140625" style="14" customWidth="1"/>
    <col min="2491" max="2491" width="54.6640625" style="14" customWidth="1"/>
    <col min="2492" max="2498" width="4.5546875" style="14" customWidth="1"/>
    <col min="2499" max="2722" width="11.44140625" style="14"/>
    <col min="2723" max="2723" width="4" style="14" customWidth="1"/>
    <col min="2724" max="2726" width="3.5546875" style="14" customWidth="1"/>
    <col min="2727" max="2727" width="3.44140625" style="14" customWidth="1"/>
    <col min="2728" max="2728" width="6.5546875" style="14" bestFit="1" customWidth="1"/>
    <col min="2729" max="2729" width="25.44140625" style="14" bestFit="1" customWidth="1"/>
    <col min="2730" max="2731" width="37.5546875" style="14" customWidth="1"/>
    <col min="2732" max="2732" width="22.33203125" style="14" customWidth="1"/>
    <col min="2733" max="2733" width="25" style="14" customWidth="1"/>
    <col min="2734" max="2734" width="17.5546875" style="14" customWidth="1"/>
    <col min="2735" max="2735" width="13.5546875" style="14" customWidth="1"/>
    <col min="2736" max="2736" width="5.6640625" style="14" customWidth="1"/>
    <col min="2737" max="2737" width="6.5546875" style="14" customWidth="1"/>
    <col min="2738" max="2738" width="5.6640625" style="14" customWidth="1"/>
    <col min="2739" max="2739" width="6.5546875" style="14" customWidth="1"/>
    <col min="2740" max="2740" width="5.6640625" style="14" customWidth="1"/>
    <col min="2741" max="2741" width="6.5546875" style="14" customWidth="1"/>
    <col min="2742" max="2742" width="5.6640625" style="14" customWidth="1"/>
    <col min="2743" max="2743" width="6.5546875" style="14" customWidth="1"/>
    <col min="2744" max="2744" width="5.6640625" style="14" customWidth="1"/>
    <col min="2745" max="2745" width="6.5546875" style="14" customWidth="1"/>
    <col min="2746" max="2746" width="24.44140625" style="14" customWidth="1"/>
    <col min="2747" max="2747" width="54.6640625" style="14" customWidth="1"/>
    <col min="2748" max="2754" width="4.5546875" style="14" customWidth="1"/>
    <col min="2755" max="2978" width="11.44140625" style="14"/>
    <col min="2979" max="2979" width="4" style="14" customWidth="1"/>
    <col min="2980" max="2982" width="3.5546875" style="14" customWidth="1"/>
    <col min="2983" max="2983" width="3.44140625" style="14" customWidth="1"/>
    <col min="2984" max="2984" width="6.5546875" style="14" bestFit="1" customWidth="1"/>
    <col min="2985" max="2985" width="25.44140625" style="14" bestFit="1" customWidth="1"/>
    <col min="2986" max="2987" width="37.5546875" style="14" customWidth="1"/>
    <col min="2988" max="2988" width="22.33203125" style="14" customWidth="1"/>
    <col min="2989" max="2989" width="25" style="14" customWidth="1"/>
    <col min="2990" max="2990" width="17.5546875" style="14" customWidth="1"/>
    <col min="2991" max="2991" width="13.5546875" style="14" customWidth="1"/>
    <col min="2992" max="2992" width="5.6640625" style="14" customWidth="1"/>
    <col min="2993" max="2993" width="6.5546875" style="14" customWidth="1"/>
    <col min="2994" max="2994" width="5.6640625" style="14" customWidth="1"/>
    <col min="2995" max="2995" width="6.5546875" style="14" customWidth="1"/>
    <col min="2996" max="2996" width="5.6640625" style="14" customWidth="1"/>
    <col min="2997" max="2997" width="6.5546875" style="14" customWidth="1"/>
    <col min="2998" max="2998" width="5.6640625" style="14" customWidth="1"/>
    <col min="2999" max="2999" width="6.5546875" style="14" customWidth="1"/>
    <col min="3000" max="3000" width="5.6640625" style="14" customWidth="1"/>
    <col min="3001" max="3001" width="6.5546875" style="14" customWidth="1"/>
    <col min="3002" max="3002" width="24.44140625" style="14" customWidth="1"/>
    <col min="3003" max="3003" width="54.6640625" style="14" customWidth="1"/>
    <col min="3004" max="3010" width="4.5546875" style="14" customWidth="1"/>
    <col min="3011" max="3234" width="11.44140625" style="14"/>
    <col min="3235" max="3235" width="4" style="14" customWidth="1"/>
    <col min="3236" max="3238" width="3.5546875" style="14" customWidth="1"/>
    <col min="3239" max="3239" width="3.44140625" style="14" customWidth="1"/>
    <col min="3240" max="3240" width="6.5546875" style="14" bestFit="1" customWidth="1"/>
    <col min="3241" max="3241" width="25.44140625" style="14" bestFit="1" customWidth="1"/>
    <col min="3242" max="3243" width="37.5546875" style="14" customWidth="1"/>
    <col min="3244" max="3244" width="22.33203125" style="14" customWidth="1"/>
    <col min="3245" max="3245" width="25" style="14" customWidth="1"/>
    <col min="3246" max="3246" width="17.5546875" style="14" customWidth="1"/>
    <col min="3247" max="3247" width="13.5546875" style="14" customWidth="1"/>
    <col min="3248" max="3248" width="5.6640625" style="14" customWidth="1"/>
    <col min="3249" max="3249" width="6.5546875" style="14" customWidth="1"/>
    <col min="3250" max="3250" width="5.6640625" style="14" customWidth="1"/>
    <col min="3251" max="3251" width="6.5546875" style="14" customWidth="1"/>
    <col min="3252" max="3252" width="5.6640625" style="14" customWidth="1"/>
    <col min="3253" max="3253" width="6.5546875" style="14" customWidth="1"/>
    <col min="3254" max="3254" width="5.6640625" style="14" customWidth="1"/>
    <col min="3255" max="3255" width="6.5546875" style="14" customWidth="1"/>
    <col min="3256" max="3256" width="5.6640625" style="14" customWidth="1"/>
    <col min="3257" max="3257" width="6.5546875" style="14" customWidth="1"/>
    <col min="3258" max="3258" width="24.44140625" style="14" customWidth="1"/>
    <col min="3259" max="3259" width="54.6640625" style="14" customWidth="1"/>
    <col min="3260" max="3266" width="4.5546875" style="14" customWidth="1"/>
    <col min="3267" max="3490" width="11.44140625" style="14"/>
    <col min="3491" max="3491" width="4" style="14" customWidth="1"/>
    <col min="3492" max="3494" width="3.5546875" style="14" customWidth="1"/>
    <col min="3495" max="3495" width="3.44140625" style="14" customWidth="1"/>
    <col min="3496" max="3496" width="6.5546875" style="14" bestFit="1" customWidth="1"/>
    <col min="3497" max="3497" width="25.44140625" style="14" bestFit="1" customWidth="1"/>
    <col min="3498" max="3499" width="37.5546875" style="14" customWidth="1"/>
    <col min="3500" max="3500" width="22.33203125" style="14" customWidth="1"/>
    <col min="3501" max="3501" width="25" style="14" customWidth="1"/>
    <col min="3502" max="3502" width="17.5546875" style="14" customWidth="1"/>
    <col min="3503" max="3503" width="13.5546875" style="14" customWidth="1"/>
    <col min="3504" max="3504" width="5.6640625" style="14" customWidth="1"/>
    <col min="3505" max="3505" width="6.5546875" style="14" customWidth="1"/>
    <col min="3506" max="3506" width="5.6640625" style="14" customWidth="1"/>
    <col min="3507" max="3507" width="6.5546875" style="14" customWidth="1"/>
    <col min="3508" max="3508" width="5.6640625" style="14" customWidth="1"/>
    <col min="3509" max="3509" width="6.5546875" style="14" customWidth="1"/>
    <col min="3510" max="3510" width="5.6640625" style="14" customWidth="1"/>
    <col min="3511" max="3511" width="6.5546875" style="14" customWidth="1"/>
    <col min="3512" max="3512" width="5.6640625" style="14" customWidth="1"/>
    <col min="3513" max="3513" width="6.5546875" style="14" customWidth="1"/>
    <col min="3514" max="3514" width="24.44140625" style="14" customWidth="1"/>
    <col min="3515" max="3515" width="54.6640625" style="14" customWidth="1"/>
    <col min="3516" max="3522" width="4.5546875" style="14" customWidth="1"/>
    <col min="3523" max="3746" width="11.44140625" style="14"/>
    <col min="3747" max="3747" width="4" style="14" customWidth="1"/>
    <col min="3748" max="3750" width="3.5546875" style="14" customWidth="1"/>
    <col min="3751" max="3751" width="3.44140625" style="14" customWidth="1"/>
    <col min="3752" max="3752" width="6.5546875" style="14" bestFit="1" customWidth="1"/>
    <col min="3753" max="3753" width="25.44140625" style="14" bestFit="1" customWidth="1"/>
    <col min="3754" max="3755" width="37.5546875" style="14" customWidth="1"/>
    <col min="3756" max="3756" width="22.33203125" style="14" customWidth="1"/>
    <col min="3757" max="3757" width="25" style="14" customWidth="1"/>
    <col min="3758" max="3758" width="17.5546875" style="14" customWidth="1"/>
    <col min="3759" max="3759" width="13.5546875" style="14" customWidth="1"/>
    <col min="3760" max="3760" width="5.6640625" style="14" customWidth="1"/>
    <col min="3761" max="3761" width="6.5546875" style="14" customWidth="1"/>
    <col min="3762" max="3762" width="5.6640625" style="14" customWidth="1"/>
    <col min="3763" max="3763" width="6.5546875" style="14" customWidth="1"/>
    <col min="3764" max="3764" width="5.6640625" style="14" customWidth="1"/>
    <col min="3765" max="3765" width="6.5546875" style="14" customWidth="1"/>
    <col min="3766" max="3766" width="5.6640625" style="14" customWidth="1"/>
    <col min="3767" max="3767" width="6.5546875" style="14" customWidth="1"/>
    <col min="3768" max="3768" width="5.6640625" style="14" customWidth="1"/>
    <col min="3769" max="3769" width="6.5546875" style="14" customWidth="1"/>
    <col min="3770" max="3770" width="24.44140625" style="14" customWidth="1"/>
    <col min="3771" max="3771" width="54.6640625" style="14" customWidth="1"/>
    <col min="3772" max="3778" width="4.5546875" style="14" customWidth="1"/>
    <col min="3779" max="4002" width="11.44140625" style="14"/>
    <col min="4003" max="4003" width="4" style="14" customWidth="1"/>
    <col min="4004" max="4006" width="3.5546875" style="14" customWidth="1"/>
    <col min="4007" max="4007" width="3.44140625" style="14" customWidth="1"/>
    <col min="4008" max="4008" width="6.5546875" style="14" bestFit="1" customWidth="1"/>
    <col min="4009" max="4009" width="25.44140625" style="14" bestFit="1" customWidth="1"/>
    <col min="4010" max="4011" width="37.5546875" style="14" customWidth="1"/>
    <col min="4012" max="4012" width="22.33203125" style="14" customWidth="1"/>
    <col min="4013" max="4013" width="25" style="14" customWidth="1"/>
    <col min="4014" max="4014" width="17.5546875" style="14" customWidth="1"/>
    <col min="4015" max="4015" width="13.5546875" style="14" customWidth="1"/>
    <col min="4016" max="4016" width="5.6640625" style="14" customWidth="1"/>
    <col min="4017" max="4017" width="6.5546875" style="14" customWidth="1"/>
    <col min="4018" max="4018" width="5.6640625" style="14" customWidth="1"/>
    <col min="4019" max="4019" width="6.5546875" style="14" customWidth="1"/>
    <col min="4020" max="4020" width="5.6640625" style="14" customWidth="1"/>
    <col min="4021" max="4021" width="6.5546875" style="14" customWidth="1"/>
    <col min="4022" max="4022" width="5.6640625" style="14" customWidth="1"/>
    <col min="4023" max="4023" width="6.5546875" style="14" customWidth="1"/>
    <col min="4024" max="4024" width="5.6640625" style="14" customWidth="1"/>
    <col min="4025" max="4025" width="6.5546875" style="14" customWidth="1"/>
    <col min="4026" max="4026" width="24.44140625" style="14" customWidth="1"/>
    <col min="4027" max="4027" width="54.6640625" style="14" customWidth="1"/>
    <col min="4028" max="4034" width="4.5546875" style="14" customWidth="1"/>
    <col min="4035" max="4258" width="11.44140625" style="14"/>
    <col min="4259" max="4259" width="4" style="14" customWidth="1"/>
    <col min="4260" max="4262" width="3.5546875" style="14" customWidth="1"/>
    <col min="4263" max="4263" width="3.44140625" style="14" customWidth="1"/>
    <col min="4264" max="4264" width="6.5546875" style="14" bestFit="1" customWidth="1"/>
    <col min="4265" max="4265" width="25.44140625" style="14" bestFit="1" customWidth="1"/>
    <col min="4266" max="4267" width="37.5546875" style="14" customWidth="1"/>
    <col min="4268" max="4268" width="22.33203125" style="14" customWidth="1"/>
    <col min="4269" max="4269" width="25" style="14" customWidth="1"/>
    <col min="4270" max="4270" width="17.5546875" style="14" customWidth="1"/>
    <col min="4271" max="4271" width="13.5546875" style="14" customWidth="1"/>
    <col min="4272" max="4272" width="5.6640625" style="14" customWidth="1"/>
    <col min="4273" max="4273" width="6.5546875" style="14" customWidth="1"/>
    <col min="4274" max="4274" width="5.6640625" style="14" customWidth="1"/>
    <col min="4275" max="4275" width="6.5546875" style="14" customWidth="1"/>
    <col min="4276" max="4276" width="5.6640625" style="14" customWidth="1"/>
    <col min="4277" max="4277" width="6.5546875" style="14" customWidth="1"/>
    <col min="4278" max="4278" width="5.6640625" style="14" customWidth="1"/>
    <col min="4279" max="4279" width="6.5546875" style="14" customWidth="1"/>
    <col min="4280" max="4280" width="5.6640625" style="14" customWidth="1"/>
    <col min="4281" max="4281" width="6.5546875" style="14" customWidth="1"/>
    <col min="4282" max="4282" width="24.44140625" style="14" customWidth="1"/>
    <col min="4283" max="4283" width="54.6640625" style="14" customWidth="1"/>
    <col min="4284" max="4290" width="4.5546875" style="14" customWidth="1"/>
    <col min="4291" max="4514" width="11.44140625" style="14"/>
    <col min="4515" max="4515" width="4" style="14" customWidth="1"/>
    <col min="4516" max="4518" width="3.5546875" style="14" customWidth="1"/>
    <col min="4519" max="4519" width="3.44140625" style="14" customWidth="1"/>
    <col min="4520" max="4520" width="6.5546875" style="14" bestFit="1" customWidth="1"/>
    <col min="4521" max="4521" width="25.44140625" style="14" bestFit="1" customWidth="1"/>
    <col min="4522" max="4523" width="37.5546875" style="14" customWidth="1"/>
    <col min="4524" max="4524" width="22.33203125" style="14" customWidth="1"/>
    <col min="4525" max="4525" width="25" style="14" customWidth="1"/>
    <col min="4526" max="4526" width="17.5546875" style="14" customWidth="1"/>
    <col min="4527" max="4527" width="13.5546875" style="14" customWidth="1"/>
    <col min="4528" max="4528" width="5.6640625" style="14" customWidth="1"/>
    <col min="4529" max="4529" width="6.5546875" style="14" customWidth="1"/>
    <col min="4530" max="4530" width="5.6640625" style="14" customWidth="1"/>
    <col min="4531" max="4531" width="6.5546875" style="14" customWidth="1"/>
    <col min="4532" max="4532" width="5.6640625" style="14" customWidth="1"/>
    <col min="4533" max="4533" width="6.5546875" style="14" customWidth="1"/>
    <col min="4534" max="4534" width="5.6640625" style="14" customWidth="1"/>
    <col min="4535" max="4535" width="6.5546875" style="14" customWidth="1"/>
    <col min="4536" max="4536" width="5.6640625" style="14" customWidth="1"/>
    <col min="4537" max="4537" width="6.5546875" style="14" customWidth="1"/>
    <col min="4538" max="4538" width="24.44140625" style="14" customWidth="1"/>
    <col min="4539" max="4539" width="54.6640625" style="14" customWidth="1"/>
    <col min="4540" max="4546" width="4.5546875" style="14" customWidth="1"/>
    <col min="4547" max="4770" width="11.44140625" style="14"/>
    <col min="4771" max="4771" width="4" style="14" customWidth="1"/>
    <col min="4772" max="4774" width="3.5546875" style="14" customWidth="1"/>
    <col min="4775" max="4775" width="3.44140625" style="14" customWidth="1"/>
    <col min="4776" max="4776" width="6.5546875" style="14" bestFit="1" customWidth="1"/>
    <col min="4777" max="4777" width="25.44140625" style="14" bestFit="1" customWidth="1"/>
    <col min="4778" max="4779" width="37.5546875" style="14" customWidth="1"/>
    <col min="4780" max="4780" width="22.33203125" style="14" customWidth="1"/>
    <col min="4781" max="4781" width="25" style="14" customWidth="1"/>
    <col min="4782" max="4782" width="17.5546875" style="14" customWidth="1"/>
    <col min="4783" max="4783" width="13.5546875" style="14" customWidth="1"/>
    <col min="4784" max="4784" width="5.6640625" style="14" customWidth="1"/>
    <col min="4785" max="4785" width="6.5546875" style="14" customWidth="1"/>
    <col min="4786" max="4786" width="5.6640625" style="14" customWidth="1"/>
    <col min="4787" max="4787" width="6.5546875" style="14" customWidth="1"/>
    <col min="4788" max="4788" width="5.6640625" style="14" customWidth="1"/>
    <col min="4789" max="4789" width="6.5546875" style="14" customWidth="1"/>
    <col min="4790" max="4790" width="5.6640625" style="14" customWidth="1"/>
    <col min="4791" max="4791" width="6.5546875" style="14" customWidth="1"/>
    <col min="4792" max="4792" width="5.6640625" style="14" customWidth="1"/>
    <col min="4793" max="4793" width="6.5546875" style="14" customWidth="1"/>
    <col min="4794" max="4794" width="24.44140625" style="14" customWidth="1"/>
    <col min="4795" max="4795" width="54.6640625" style="14" customWidth="1"/>
    <col min="4796" max="4802" width="4.5546875" style="14" customWidth="1"/>
    <col min="4803" max="5026" width="11.44140625" style="14"/>
    <col min="5027" max="5027" width="4" style="14" customWidth="1"/>
    <col min="5028" max="5030" width="3.5546875" style="14" customWidth="1"/>
    <col min="5031" max="5031" width="3.44140625" style="14" customWidth="1"/>
    <col min="5032" max="5032" width="6.5546875" style="14" bestFit="1" customWidth="1"/>
    <col min="5033" max="5033" width="25.44140625" style="14" bestFit="1" customWidth="1"/>
    <col min="5034" max="5035" width="37.5546875" style="14" customWidth="1"/>
    <col min="5036" max="5036" width="22.33203125" style="14" customWidth="1"/>
    <col min="5037" max="5037" width="25" style="14" customWidth="1"/>
    <col min="5038" max="5038" width="17.5546875" style="14" customWidth="1"/>
    <col min="5039" max="5039" width="13.5546875" style="14" customWidth="1"/>
    <col min="5040" max="5040" width="5.6640625" style="14" customWidth="1"/>
    <col min="5041" max="5041" width="6.5546875" style="14" customWidth="1"/>
    <col min="5042" max="5042" width="5.6640625" style="14" customWidth="1"/>
    <col min="5043" max="5043" width="6.5546875" style="14" customWidth="1"/>
    <col min="5044" max="5044" width="5.6640625" style="14" customWidth="1"/>
    <col min="5045" max="5045" width="6.5546875" style="14" customWidth="1"/>
    <col min="5046" max="5046" width="5.6640625" style="14" customWidth="1"/>
    <col min="5047" max="5047" width="6.5546875" style="14" customWidth="1"/>
    <col min="5048" max="5048" width="5.6640625" style="14" customWidth="1"/>
    <col min="5049" max="5049" width="6.5546875" style="14" customWidth="1"/>
    <col min="5050" max="5050" width="24.44140625" style="14" customWidth="1"/>
    <col min="5051" max="5051" width="54.6640625" style="14" customWidth="1"/>
    <col min="5052" max="5058" width="4.5546875" style="14" customWidth="1"/>
    <col min="5059" max="5282" width="11.44140625" style="14"/>
    <col min="5283" max="5283" width="4" style="14" customWidth="1"/>
    <col min="5284" max="5286" width="3.5546875" style="14" customWidth="1"/>
    <col min="5287" max="5287" width="3.44140625" style="14" customWidth="1"/>
    <col min="5288" max="5288" width="6.5546875" style="14" bestFit="1" customWidth="1"/>
    <col min="5289" max="5289" width="25.44140625" style="14" bestFit="1" customWidth="1"/>
    <col min="5290" max="5291" width="37.5546875" style="14" customWidth="1"/>
    <col min="5292" max="5292" width="22.33203125" style="14" customWidth="1"/>
    <col min="5293" max="5293" width="25" style="14" customWidth="1"/>
    <col min="5294" max="5294" width="17.5546875" style="14" customWidth="1"/>
    <col min="5295" max="5295" width="13.5546875" style="14" customWidth="1"/>
    <col min="5296" max="5296" width="5.6640625" style="14" customWidth="1"/>
    <col min="5297" max="5297" width="6.5546875" style="14" customWidth="1"/>
    <col min="5298" max="5298" width="5.6640625" style="14" customWidth="1"/>
    <col min="5299" max="5299" width="6.5546875" style="14" customWidth="1"/>
    <col min="5300" max="5300" width="5.6640625" style="14" customWidth="1"/>
    <col min="5301" max="5301" width="6.5546875" style="14" customWidth="1"/>
    <col min="5302" max="5302" width="5.6640625" style="14" customWidth="1"/>
    <col min="5303" max="5303" width="6.5546875" style="14" customWidth="1"/>
    <col min="5304" max="5304" width="5.6640625" style="14" customWidth="1"/>
    <col min="5305" max="5305" width="6.5546875" style="14" customWidth="1"/>
    <col min="5306" max="5306" width="24.44140625" style="14" customWidth="1"/>
    <col min="5307" max="5307" width="54.6640625" style="14" customWidth="1"/>
    <col min="5308" max="5314" width="4.5546875" style="14" customWidth="1"/>
    <col min="5315" max="5538" width="11.44140625" style="14"/>
    <col min="5539" max="5539" width="4" style="14" customWidth="1"/>
    <col min="5540" max="5542" width="3.5546875" style="14" customWidth="1"/>
    <col min="5543" max="5543" width="3.44140625" style="14" customWidth="1"/>
    <col min="5544" max="5544" width="6.5546875" style="14" bestFit="1" customWidth="1"/>
    <col min="5545" max="5545" width="25.44140625" style="14" bestFit="1" customWidth="1"/>
    <col min="5546" max="5547" width="37.5546875" style="14" customWidth="1"/>
    <col min="5548" max="5548" width="22.33203125" style="14" customWidth="1"/>
    <col min="5549" max="5549" width="25" style="14" customWidth="1"/>
    <col min="5550" max="5550" width="17.5546875" style="14" customWidth="1"/>
    <col min="5551" max="5551" width="13.5546875" style="14" customWidth="1"/>
    <col min="5552" max="5552" width="5.6640625" style="14" customWidth="1"/>
    <col min="5553" max="5553" width="6.5546875" style="14" customWidth="1"/>
    <col min="5554" max="5554" width="5.6640625" style="14" customWidth="1"/>
    <col min="5555" max="5555" width="6.5546875" style="14" customWidth="1"/>
    <col min="5556" max="5556" width="5.6640625" style="14" customWidth="1"/>
    <col min="5557" max="5557" width="6.5546875" style="14" customWidth="1"/>
    <col min="5558" max="5558" width="5.6640625" style="14" customWidth="1"/>
    <col min="5559" max="5559" width="6.5546875" style="14" customWidth="1"/>
    <col min="5560" max="5560" width="5.6640625" style="14" customWidth="1"/>
    <col min="5561" max="5561" width="6.5546875" style="14" customWidth="1"/>
    <col min="5562" max="5562" width="24.44140625" style="14" customWidth="1"/>
    <col min="5563" max="5563" width="54.6640625" style="14" customWidth="1"/>
    <col min="5564" max="5570" width="4.5546875" style="14" customWidth="1"/>
    <col min="5571" max="5794" width="11.44140625" style="14"/>
    <col min="5795" max="5795" width="4" style="14" customWidth="1"/>
    <col min="5796" max="5798" width="3.5546875" style="14" customWidth="1"/>
    <col min="5799" max="5799" width="3.44140625" style="14" customWidth="1"/>
    <col min="5800" max="5800" width="6.5546875" style="14" bestFit="1" customWidth="1"/>
    <col min="5801" max="5801" width="25.44140625" style="14" bestFit="1" customWidth="1"/>
    <col min="5802" max="5803" width="37.5546875" style="14" customWidth="1"/>
    <col min="5804" max="5804" width="22.33203125" style="14" customWidth="1"/>
    <col min="5805" max="5805" width="25" style="14" customWidth="1"/>
    <col min="5806" max="5806" width="17.5546875" style="14" customWidth="1"/>
    <col min="5807" max="5807" width="13.5546875" style="14" customWidth="1"/>
    <col min="5808" max="5808" width="5.6640625" style="14" customWidth="1"/>
    <col min="5809" max="5809" width="6.5546875" style="14" customWidth="1"/>
    <col min="5810" max="5810" width="5.6640625" style="14" customWidth="1"/>
    <col min="5811" max="5811" width="6.5546875" style="14" customWidth="1"/>
    <col min="5812" max="5812" width="5.6640625" style="14" customWidth="1"/>
    <col min="5813" max="5813" width="6.5546875" style="14" customWidth="1"/>
    <col min="5814" max="5814" width="5.6640625" style="14" customWidth="1"/>
    <col min="5815" max="5815" width="6.5546875" style="14" customWidth="1"/>
    <col min="5816" max="5816" width="5.6640625" style="14" customWidth="1"/>
    <col min="5817" max="5817" width="6.5546875" style="14" customWidth="1"/>
    <col min="5818" max="5818" width="24.44140625" style="14" customWidth="1"/>
    <col min="5819" max="5819" width="54.6640625" style="14" customWidth="1"/>
    <col min="5820" max="5826" width="4.5546875" style="14" customWidth="1"/>
    <col min="5827" max="6050" width="11.44140625" style="14"/>
    <col min="6051" max="6051" width="4" style="14" customWidth="1"/>
    <col min="6052" max="6054" width="3.5546875" style="14" customWidth="1"/>
    <col min="6055" max="6055" width="3.44140625" style="14" customWidth="1"/>
    <col min="6056" max="6056" width="6.5546875" style="14" bestFit="1" customWidth="1"/>
    <col min="6057" max="6057" width="25.44140625" style="14" bestFit="1" customWidth="1"/>
    <col min="6058" max="6059" width="37.5546875" style="14" customWidth="1"/>
    <col min="6060" max="6060" width="22.33203125" style="14" customWidth="1"/>
    <col min="6061" max="6061" width="25" style="14" customWidth="1"/>
    <col min="6062" max="6062" width="17.5546875" style="14" customWidth="1"/>
    <col min="6063" max="6063" width="13.5546875" style="14" customWidth="1"/>
    <col min="6064" max="6064" width="5.6640625" style="14" customWidth="1"/>
    <col min="6065" max="6065" width="6.5546875" style="14" customWidth="1"/>
    <col min="6066" max="6066" width="5.6640625" style="14" customWidth="1"/>
    <col min="6067" max="6067" width="6.5546875" style="14" customWidth="1"/>
    <col min="6068" max="6068" width="5.6640625" style="14" customWidth="1"/>
    <col min="6069" max="6069" width="6.5546875" style="14" customWidth="1"/>
    <col min="6070" max="6070" width="5.6640625" style="14" customWidth="1"/>
    <col min="6071" max="6071" width="6.5546875" style="14" customWidth="1"/>
    <col min="6072" max="6072" width="5.6640625" style="14" customWidth="1"/>
    <col min="6073" max="6073" width="6.5546875" style="14" customWidth="1"/>
    <col min="6074" max="6074" width="24.44140625" style="14" customWidth="1"/>
    <col min="6075" max="6075" width="54.6640625" style="14" customWidth="1"/>
    <col min="6076" max="6082" width="4.5546875" style="14" customWidth="1"/>
    <col min="6083" max="6306" width="11.44140625" style="14"/>
    <col min="6307" max="6307" width="4" style="14" customWidth="1"/>
    <col min="6308" max="6310" width="3.5546875" style="14" customWidth="1"/>
    <col min="6311" max="6311" width="3.44140625" style="14" customWidth="1"/>
    <col min="6312" max="6312" width="6.5546875" style="14" bestFit="1" customWidth="1"/>
    <col min="6313" max="6313" width="25.44140625" style="14" bestFit="1" customWidth="1"/>
    <col min="6314" max="6315" width="37.5546875" style="14" customWidth="1"/>
    <col min="6316" max="6316" width="22.33203125" style="14" customWidth="1"/>
    <col min="6317" max="6317" width="25" style="14" customWidth="1"/>
    <col min="6318" max="6318" width="17.5546875" style="14" customWidth="1"/>
    <col min="6319" max="6319" width="13.5546875" style="14" customWidth="1"/>
    <col min="6320" max="6320" width="5.6640625" style="14" customWidth="1"/>
    <col min="6321" max="6321" width="6.5546875" style="14" customWidth="1"/>
    <col min="6322" max="6322" width="5.6640625" style="14" customWidth="1"/>
    <col min="6323" max="6323" width="6.5546875" style="14" customWidth="1"/>
    <col min="6324" max="6324" width="5.6640625" style="14" customWidth="1"/>
    <col min="6325" max="6325" width="6.5546875" style="14" customWidth="1"/>
    <col min="6326" max="6326" width="5.6640625" style="14" customWidth="1"/>
    <col min="6327" max="6327" width="6.5546875" style="14" customWidth="1"/>
    <col min="6328" max="6328" width="5.6640625" style="14" customWidth="1"/>
    <col min="6329" max="6329" width="6.5546875" style="14" customWidth="1"/>
    <col min="6330" max="6330" width="24.44140625" style="14" customWidth="1"/>
    <col min="6331" max="6331" width="54.6640625" style="14" customWidth="1"/>
    <col min="6332" max="6338" width="4.5546875" style="14" customWidth="1"/>
    <col min="6339" max="6562" width="11.44140625" style="14"/>
    <col min="6563" max="6563" width="4" style="14" customWidth="1"/>
    <col min="6564" max="6566" width="3.5546875" style="14" customWidth="1"/>
    <col min="6567" max="6567" width="3.44140625" style="14" customWidth="1"/>
    <col min="6568" max="6568" width="6.5546875" style="14" bestFit="1" customWidth="1"/>
    <col min="6569" max="6569" width="25.44140625" style="14" bestFit="1" customWidth="1"/>
    <col min="6570" max="6571" width="37.5546875" style="14" customWidth="1"/>
    <col min="6572" max="6572" width="22.33203125" style="14" customWidth="1"/>
    <col min="6573" max="6573" width="25" style="14" customWidth="1"/>
    <col min="6574" max="6574" width="17.5546875" style="14" customWidth="1"/>
    <col min="6575" max="6575" width="13.5546875" style="14" customWidth="1"/>
    <col min="6576" max="6576" width="5.6640625" style="14" customWidth="1"/>
    <col min="6577" max="6577" width="6.5546875" style="14" customWidth="1"/>
    <col min="6578" max="6578" width="5.6640625" style="14" customWidth="1"/>
    <col min="6579" max="6579" width="6.5546875" style="14" customWidth="1"/>
    <col min="6580" max="6580" width="5.6640625" style="14" customWidth="1"/>
    <col min="6581" max="6581" width="6.5546875" style="14" customWidth="1"/>
    <col min="6582" max="6582" width="5.6640625" style="14" customWidth="1"/>
    <col min="6583" max="6583" width="6.5546875" style="14" customWidth="1"/>
    <col min="6584" max="6584" width="5.6640625" style="14" customWidth="1"/>
    <col min="6585" max="6585" width="6.5546875" style="14" customWidth="1"/>
    <col min="6586" max="6586" width="24.44140625" style="14" customWidth="1"/>
    <col min="6587" max="6587" width="54.6640625" style="14" customWidth="1"/>
    <col min="6588" max="6594" width="4.5546875" style="14" customWidth="1"/>
    <col min="6595" max="6818" width="11.44140625" style="14"/>
    <col min="6819" max="6819" width="4" style="14" customWidth="1"/>
    <col min="6820" max="6822" width="3.5546875" style="14" customWidth="1"/>
    <col min="6823" max="6823" width="3.44140625" style="14" customWidth="1"/>
    <col min="6824" max="6824" width="6.5546875" style="14" bestFit="1" customWidth="1"/>
    <col min="6825" max="6825" width="25.44140625" style="14" bestFit="1" customWidth="1"/>
    <col min="6826" max="6827" width="37.5546875" style="14" customWidth="1"/>
    <col min="6828" max="6828" width="22.33203125" style="14" customWidth="1"/>
    <col min="6829" max="6829" width="25" style="14" customWidth="1"/>
    <col min="6830" max="6830" width="17.5546875" style="14" customWidth="1"/>
    <col min="6831" max="6831" width="13.5546875" style="14" customWidth="1"/>
    <col min="6832" max="6832" width="5.6640625" style="14" customWidth="1"/>
    <col min="6833" max="6833" width="6.5546875" style="14" customWidth="1"/>
    <col min="6834" max="6834" width="5.6640625" style="14" customWidth="1"/>
    <col min="6835" max="6835" width="6.5546875" style="14" customWidth="1"/>
    <col min="6836" max="6836" width="5.6640625" style="14" customWidth="1"/>
    <col min="6837" max="6837" width="6.5546875" style="14" customWidth="1"/>
    <col min="6838" max="6838" width="5.6640625" style="14" customWidth="1"/>
    <col min="6839" max="6839" width="6.5546875" style="14" customWidth="1"/>
    <col min="6840" max="6840" width="5.6640625" style="14" customWidth="1"/>
    <col min="6841" max="6841" width="6.5546875" style="14" customWidth="1"/>
    <col min="6842" max="6842" width="24.44140625" style="14" customWidth="1"/>
    <col min="6843" max="6843" width="54.6640625" style="14" customWidth="1"/>
    <col min="6844" max="6850" width="4.5546875" style="14" customWidth="1"/>
    <col min="6851" max="7074" width="11.44140625" style="14"/>
    <col min="7075" max="7075" width="4" style="14" customWidth="1"/>
    <col min="7076" max="7078" width="3.5546875" style="14" customWidth="1"/>
    <col min="7079" max="7079" width="3.44140625" style="14" customWidth="1"/>
    <col min="7080" max="7080" width="6.5546875" style="14" bestFit="1" customWidth="1"/>
    <col min="7081" max="7081" width="25.44140625" style="14" bestFit="1" customWidth="1"/>
    <col min="7082" max="7083" width="37.5546875" style="14" customWidth="1"/>
    <col min="7084" max="7084" width="22.33203125" style="14" customWidth="1"/>
    <col min="7085" max="7085" width="25" style="14" customWidth="1"/>
    <col min="7086" max="7086" width="17.5546875" style="14" customWidth="1"/>
    <col min="7087" max="7087" width="13.5546875" style="14" customWidth="1"/>
    <col min="7088" max="7088" width="5.6640625" style="14" customWidth="1"/>
    <col min="7089" max="7089" width="6.5546875" style="14" customWidth="1"/>
    <col min="7090" max="7090" width="5.6640625" style="14" customWidth="1"/>
    <col min="7091" max="7091" width="6.5546875" style="14" customWidth="1"/>
    <col min="7092" max="7092" width="5.6640625" style="14" customWidth="1"/>
    <col min="7093" max="7093" width="6.5546875" style="14" customWidth="1"/>
    <col min="7094" max="7094" width="5.6640625" style="14" customWidth="1"/>
    <col min="7095" max="7095" width="6.5546875" style="14" customWidth="1"/>
    <col min="7096" max="7096" width="5.6640625" style="14" customWidth="1"/>
    <col min="7097" max="7097" width="6.5546875" style="14" customWidth="1"/>
    <col min="7098" max="7098" width="24.44140625" style="14" customWidth="1"/>
    <col min="7099" max="7099" width="54.6640625" style="14" customWidth="1"/>
    <col min="7100" max="7106" width="4.5546875" style="14" customWidth="1"/>
    <col min="7107" max="7330" width="11.44140625" style="14"/>
    <col min="7331" max="7331" width="4" style="14" customWidth="1"/>
    <col min="7332" max="7334" width="3.5546875" style="14" customWidth="1"/>
    <col min="7335" max="7335" width="3.44140625" style="14" customWidth="1"/>
    <col min="7336" max="7336" width="6.5546875" style="14" bestFit="1" customWidth="1"/>
    <col min="7337" max="7337" width="25.44140625" style="14" bestFit="1" customWidth="1"/>
    <col min="7338" max="7339" width="37.5546875" style="14" customWidth="1"/>
    <col min="7340" max="7340" width="22.33203125" style="14" customWidth="1"/>
    <col min="7341" max="7341" width="25" style="14" customWidth="1"/>
    <col min="7342" max="7342" width="17.5546875" style="14" customWidth="1"/>
    <col min="7343" max="7343" width="13.5546875" style="14" customWidth="1"/>
    <col min="7344" max="7344" width="5.6640625" style="14" customWidth="1"/>
    <col min="7345" max="7345" width="6.5546875" style="14" customWidth="1"/>
    <col min="7346" max="7346" width="5.6640625" style="14" customWidth="1"/>
    <col min="7347" max="7347" width="6.5546875" style="14" customWidth="1"/>
    <col min="7348" max="7348" width="5.6640625" style="14" customWidth="1"/>
    <col min="7349" max="7349" width="6.5546875" style="14" customWidth="1"/>
    <col min="7350" max="7350" width="5.6640625" style="14" customWidth="1"/>
    <col min="7351" max="7351" width="6.5546875" style="14" customWidth="1"/>
    <col min="7352" max="7352" width="5.6640625" style="14" customWidth="1"/>
    <col min="7353" max="7353" width="6.5546875" style="14" customWidth="1"/>
    <col min="7354" max="7354" width="24.44140625" style="14" customWidth="1"/>
    <col min="7355" max="7355" width="54.6640625" style="14" customWidth="1"/>
    <col min="7356" max="7362" width="4.5546875" style="14" customWidth="1"/>
    <col min="7363" max="7586" width="11.44140625" style="14"/>
    <col min="7587" max="7587" width="4" style="14" customWidth="1"/>
    <col min="7588" max="7590" width="3.5546875" style="14" customWidth="1"/>
    <col min="7591" max="7591" width="3.44140625" style="14" customWidth="1"/>
    <col min="7592" max="7592" width="6.5546875" style="14" bestFit="1" customWidth="1"/>
    <col min="7593" max="7593" width="25.44140625" style="14" bestFit="1" customWidth="1"/>
    <col min="7594" max="7595" width="37.5546875" style="14" customWidth="1"/>
    <col min="7596" max="7596" width="22.33203125" style="14" customWidth="1"/>
    <col min="7597" max="7597" width="25" style="14" customWidth="1"/>
    <col min="7598" max="7598" width="17.5546875" style="14" customWidth="1"/>
    <col min="7599" max="7599" width="13.5546875" style="14" customWidth="1"/>
    <col min="7600" max="7600" width="5.6640625" style="14" customWidth="1"/>
    <col min="7601" max="7601" width="6.5546875" style="14" customWidth="1"/>
    <col min="7602" max="7602" width="5.6640625" style="14" customWidth="1"/>
    <col min="7603" max="7603" width="6.5546875" style="14" customWidth="1"/>
    <col min="7604" max="7604" width="5.6640625" style="14" customWidth="1"/>
    <col min="7605" max="7605" width="6.5546875" style="14" customWidth="1"/>
    <col min="7606" max="7606" width="5.6640625" style="14" customWidth="1"/>
    <col min="7607" max="7607" width="6.5546875" style="14" customWidth="1"/>
    <col min="7608" max="7608" width="5.6640625" style="14" customWidth="1"/>
    <col min="7609" max="7609" width="6.5546875" style="14" customWidth="1"/>
    <col min="7610" max="7610" width="24.44140625" style="14" customWidth="1"/>
    <col min="7611" max="7611" width="54.6640625" style="14" customWidth="1"/>
    <col min="7612" max="7618" width="4.5546875" style="14" customWidth="1"/>
    <col min="7619" max="7842" width="11.44140625" style="14"/>
    <col min="7843" max="7843" width="4" style="14" customWidth="1"/>
    <col min="7844" max="7846" width="3.5546875" style="14" customWidth="1"/>
    <col min="7847" max="7847" width="3.44140625" style="14" customWidth="1"/>
    <col min="7848" max="7848" width="6.5546875" style="14" bestFit="1" customWidth="1"/>
    <col min="7849" max="7849" width="25.44140625" style="14" bestFit="1" customWidth="1"/>
    <col min="7850" max="7851" width="37.5546875" style="14" customWidth="1"/>
    <col min="7852" max="7852" width="22.33203125" style="14" customWidth="1"/>
    <col min="7853" max="7853" width="25" style="14" customWidth="1"/>
    <col min="7854" max="7854" width="17.5546875" style="14" customWidth="1"/>
    <col min="7855" max="7855" width="13.5546875" style="14" customWidth="1"/>
    <col min="7856" max="7856" width="5.6640625" style="14" customWidth="1"/>
    <col min="7857" max="7857" width="6.5546875" style="14" customWidth="1"/>
    <col min="7858" max="7858" width="5.6640625" style="14" customWidth="1"/>
    <col min="7859" max="7859" width="6.5546875" style="14" customWidth="1"/>
    <col min="7860" max="7860" width="5.6640625" style="14" customWidth="1"/>
    <col min="7861" max="7861" width="6.5546875" style="14" customWidth="1"/>
    <col min="7862" max="7862" width="5.6640625" style="14" customWidth="1"/>
    <col min="7863" max="7863" width="6.5546875" style="14" customWidth="1"/>
    <col min="7864" max="7864" width="5.6640625" style="14" customWidth="1"/>
    <col min="7865" max="7865" width="6.5546875" style="14" customWidth="1"/>
    <col min="7866" max="7866" width="24.44140625" style="14" customWidth="1"/>
    <col min="7867" max="7867" width="54.6640625" style="14" customWidth="1"/>
    <col min="7868" max="7874" width="4.5546875" style="14" customWidth="1"/>
    <col min="7875" max="8098" width="11.44140625" style="14"/>
    <col min="8099" max="8099" width="4" style="14" customWidth="1"/>
    <col min="8100" max="8102" width="3.5546875" style="14" customWidth="1"/>
    <col min="8103" max="8103" width="3.44140625" style="14" customWidth="1"/>
    <col min="8104" max="8104" width="6.5546875" style="14" bestFit="1" customWidth="1"/>
    <col min="8105" max="8105" width="25.44140625" style="14" bestFit="1" customWidth="1"/>
    <col min="8106" max="8107" width="37.5546875" style="14" customWidth="1"/>
    <col min="8108" max="8108" width="22.33203125" style="14" customWidth="1"/>
    <col min="8109" max="8109" width="25" style="14" customWidth="1"/>
    <col min="8110" max="8110" width="17.5546875" style="14" customWidth="1"/>
    <col min="8111" max="8111" width="13.5546875" style="14" customWidth="1"/>
    <col min="8112" max="8112" width="5.6640625" style="14" customWidth="1"/>
    <col min="8113" max="8113" width="6.5546875" style="14" customWidth="1"/>
    <col min="8114" max="8114" width="5.6640625" style="14" customWidth="1"/>
    <col min="8115" max="8115" width="6.5546875" style="14" customWidth="1"/>
    <col min="8116" max="8116" width="5.6640625" style="14" customWidth="1"/>
    <col min="8117" max="8117" width="6.5546875" style="14" customWidth="1"/>
    <col min="8118" max="8118" width="5.6640625" style="14" customWidth="1"/>
    <col min="8119" max="8119" width="6.5546875" style="14" customWidth="1"/>
    <col min="8120" max="8120" width="5.6640625" style="14" customWidth="1"/>
    <col min="8121" max="8121" width="6.5546875" style="14" customWidth="1"/>
    <col min="8122" max="8122" width="24.44140625" style="14" customWidth="1"/>
    <col min="8123" max="8123" width="54.6640625" style="14" customWidth="1"/>
    <col min="8124" max="8130" width="4.5546875" style="14" customWidth="1"/>
    <col min="8131" max="8354" width="11.44140625" style="14"/>
    <col min="8355" max="8355" width="4" style="14" customWidth="1"/>
    <col min="8356" max="8358" width="3.5546875" style="14" customWidth="1"/>
    <col min="8359" max="8359" width="3.44140625" style="14" customWidth="1"/>
    <col min="8360" max="8360" width="6.5546875" style="14" bestFit="1" customWidth="1"/>
    <col min="8361" max="8361" width="25.44140625" style="14" bestFit="1" customWidth="1"/>
    <col min="8362" max="8363" width="37.5546875" style="14" customWidth="1"/>
    <col min="8364" max="8364" width="22.33203125" style="14" customWidth="1"/>
    <col min="8365" max="8365" width="25" style="14" customWidth="1"/>
    <col min="8366" max="8366" width="17.5546875" style="14" customWidth="1"/>
    <col min="8367" max="8367" width="13.5546875" style="14" customWidth="1"/>
    <col min="8368" max="8368" width="5.6640625" style="14" customWidth="1"/>
    <col min="8369" max="8369" width="6.5546875" style="14" customWidth="1"/>
    <col min="8370" max="8370" width="5.6640625" style="14" customWidth="1"/>
    <col min="8371" max="8371" width="6.5546875" style="14" customWidth="1"/>
    <col min="8372" max="8372" width="5.6640625" style="14" customWidth="1"/>
    <col min="8373" max="8373" width="6.5546875" style="14" customWidth="1"/>
    <col min="8374" max="8374" width="5.6640625" style="14" customWidth="1"/>
    <col min="8375" max="8375" width="6.5546875" style="14" customWidth="1"/>
    <col min="8376" max="8376" width="5.6640625" style="14" customWidth="1"/>
    <col min="8377" max="8377" width="6.5546875" style="14" customWidth="1"/>
    <col min="8378" max="8378" width="24.44140625" style="14" customWidth="1"/>
    <col min="8379" max="8379" width="54.6640625" style="14" customWidth="1"/>
    <col min="8380" max="8386" width="4.5546875" style="14" customWidth="1"/>
    <col min="8387" max="8610" width="11.44140625" style="14"/>
    <col min="8611" max="8611" width="4" style="14" customWidth="1"/>
    <col min="8612" max="8614" width="3.5546875" style="14" customWidth="1"/>
    <col min="8615" max="8615" width="3.44140625" style="14" customWidth="1"/>
    <col min="8616" max="8616" width="6.5546875" style="14" bestFit="1" customWidth="1"/>
    <col min="8617" max="8617" width="25.44140625" style="14" bestFit="1" customWidth="1"/>
    <col min="8618" max="8619" width="37.5546875" style="14" customWidth="1"/>
    <col min="8620" max="8620" width="22.33203125" style="14" customWidth="1"/>
    <col min="8621" max="8621" width="25" style="14" customWidth="1"/>
    <col min="8622" max="8622" width="17.5546875" style="14" customWidth="1"/>
    <col min="8623" max="8623" width="13.5546875" style="14" customWidth="1"/>
    <col min="8624" max="8624" width="5.6640625" style="14" customWidth="1"/>
    <col min="8625" max="8625" width="6.5546875" style="14" customWidth="1"/>
    <col min="8626" max="8626" width="5.6640625" style="14" customWidth="1"/>
    <col min="8627" max="8627" width="6.5546875" style="14" customWidth="1"/>
    <col min="8628" max="8628" width="5.6640625" style="14" customWidth="1"/>
    <col min="8629" max="8629" width="6.5546875" style="14" customWidth="1"/>
    <col min="8630" max="8630" width="5.6640625" style="14" customWidth="1"/>
    <col min="8631" max="8631" width="6.5546875" style="14" customWidth="1"/>
    <col min="8632" max="8632" width="5.6640625" style="14" customWidth="1"/>
    <col min="8633" max="8633" width="6.5546875" style="14" customWidth="1"/>
    <col min="8634" max="8634" width="24.44140625" style="14" customWidth="1"/>
    <col min="8635" max="8635" width="54.6640625" style="14" customWidth="1"/>
    <col min="8636" max="8642" width="4.5546875" style="14" customWidth="1"/>
    <col min="8643" max="8866" width="11.44140625" style="14"/>
    <col min="8867" max="8867" width="4" style="14" customWidth="1"/>
    <col min="8868" max="8870" width="3.5546875" style="14" customWidth="1"/>
    <col min="8871" max="8871" width="3.44140625" style="14" customWidth="1"/>
    <col min="8872" max="8872" width="6.5546875" style="14" bestFit="1" customWidth="1"/>
    <col min="8873" max="8873" width="25.44140625" style="14" bestFit="1" customWidth="1"/>
    <col min="8874" max="8875" width="37.5546875" style="14" customWidth="1"/>
    <col min="8876" max="8876" width="22.33203125" style="14" customWidth="1"/>
    <col min="8877" max="8877" width="25" style="14" customWidth="1"/>
    <col min="8878" max="8878" width="17.5546875" style="14" customWidth="1"/>
    <col min="8879" max="8879" width="13.5546875" style="14" customWidth="1"/>
    <col min="8880" max="8880" width="5.6640625" style="14" customWidth="1"/>
    <col min="8881" max="8881" width="6.5546875" style="14" customWidth="1"/>
    <col min="8882" max="8882" width="5.6640625" style="14" customWidth="1"/>
    <col min="8883" max="8883" width="6.5546875" style="14" customWidth="1"/>
    <col min="8884" max="8884" width="5.6640625" style="14" customWidth="1"/>
    <col min="8885" max="8885" width="6.5546875" style="14" customWidth="1"/>
    <col min="8886" max="8886" width="5.6640625" style="14" customWidth="1"/>
    <col min="8887" max="8887" width="6.5546875" style="14" customWidth="1"/>
    <col min="8888" max="8888" width="5.6640625" style="14" customWidth="1"/>
    <col min="8889" max="8889" width="6.5546875" style="14" customWidth="1"/>
    <col min="8890" max="8890" width="24.44140625" style="14" customWidth="1"/>
    <col min="8891" max="8891" width="54.6640625" style="14" customWidth="1"/>
    <col min="8892" max="8898" width="4.5546875" style="14" customWidth="1"/>
    <col min="8899" max="9122" width="11.44140625" style="14"/>
    <col min="9123" max="9123" width="4" style="14" customWidth="1"/>
    <col min="9124" max="9126" width="3.5546875" style="14" customWidth="1"/>
    <col min="9127" max="9127" width="3.44140625" style="14" customWidth="1"/>
    <col min="9128" max="9128" width="6.5546875" style="14" bestFit="1" customWidth="1"/>
    <col min="9129" max="9129" width="25.44140625" style="14" bestFit="1" customWidth="1"/>
    <col min="9130" max="9131" width="37.5546875" style="14" customWidth="1"/>
    <col min="9132" max="9132" width="22.33203125" style="14" customWidth="1"/>
    <col min="9133" max="9133" width="25" style="14" customWidth="1"/>
    <col min="9134" max="9134" width="17.5546875" style="14" customWidth="1"/>
    <col min="9135" max="9135" width="13.5546875" style="14" customWidth="1"/>
    <col min="9136" max="9136" width="5.6640625" style="14" customWidth="1"/>
    <col min="9137" max="9137" width="6.5546875" style="14" customWidth="1"/>
    <col min="9138" max="9138" width="5.6640625" style="14" customWidth="1"/>
    <col min="9139" max="9139" width="6.5546875" style="14" customWidth="1"/>
    <col min="9140" max="9140" width="5.6640625" style="14" customWidth="1"/>
    <col min="9141" max="9141" width="6.5546875" style="14" customWidth="1"/>
    <col min="9142" max="9142" width="5.6640625" style="14" customWidth="1"/>
    <col min="9143" max="9143" width="6.5546875" style="14" customWidth="1"/>
    <col min="9144" max="9144" width="5.6640625" style="14" customWidth="1"/>
    <col min="9145" max="9145" width="6.5546875" style="14" customWidth="1"/>
    <col min="9146" max="9146" width="24.44140625" style="14" customWidth="1"/>
    <col min="9147" max="9147" width="54.6640625" style="14" customWidth="1"/>
    <col min="9148" max="9154" width="4.5546875" style="14" customWidth="1"/>
    <col min="9155" max="9378" width="11.44140625" style="14"/>
    <col min="9379" max="9379" width="4" style="14" customWidth="1"/>
    <col min="9380" max="9382" width="3.5546875" style="14" customWidth="1"/>
    <col min="9383" max="9383" width="3.44140625" style="14" customWidth="1"/>
    <col min="9384" max="9384" width="6.5546875" style="14" bestFit="1" customWidth="1"/>
    <col min="9385" max="9385" width="25.44140625" style="14" bestFit="1" customWidth="1"/>
    <col min="9386" max="9387" width="37.5546875" style="14" customWidth="1"/>
    <col min="9388" max="9388" width="22.33203125" style="14" customWidth="1"/>
    <col min="9389" max="9389" width="25" style="14" customWidth="1"/>
    <col min="9390" max="9390" width="17.5546875" style="14" customWidth="1"/>
    <col min="9391" max="9391" width="13.5546875" style="14" customWidth="1"/>
    <col min="9392" max="9392" width="5.6640625" style="14" customWidth="1"/>
    <col min="9393" max="9393" width="6.5546875" style="14" customWidth="1"/>
    <col min="9394" max="9394" width="5.6640625" style="14" customWidth="1"/>
    <col min="9395" max="9395" width="6.5546875" style="14" customWidth="1"/>
    <col min="9396" max="9396" width="5.6640625" style="14" customWidth="1"/>
    <col min="9397" max="9397" width="6.5546875" style="14" customWidth="1"/>
    <col min="9398" max="9398" width="5.6640625" style="14" customWidth="1"/>
    <col min="9399" max="9399" width="6.5546875" style="14" customWidth="1"/>
    <col min="9400" max="9400" width="5.6640625" style="14" customWidth="1"/>
    <col min="9401" max="9401" width="6.5546875" style="14" customWidth="1"/>
    <col min="9402" max="9402" width="24.44140625" style="14" customWidth="1"/>
    <col min="9403" max="9403" width="54.6640625" style="14" customWidth="1"/>
    <col min="9404" max="9410" width="4.5546875" style="14" customWidth="1"/>
    <col min="9411" max="9634" width="11.44140625" style="14"/>
    <col min="9635" max="9635" width="4" style="14" customWidth="1"/>
    <col min="9636" max="9638" width="3.5546875" style="14" customWidth="1"/>
    <col min="9639" max="9639" width="3.44140625" style="14" customWidth="1"/>
    <col min="9640" max="9640" width="6.5546875" style="14" bestFit="1" customWidth="1"/>
    <col min="9641" max="9641" width="25.44140625" style="14" bestFit="1" customWidth="1"/>
    <col min="9642" max="9643" width="37.5546875" style="14" customWidth="1"/>
    <col min="9644" max="9644" width="22.33203125" style="14" customWidth="1"/>
    <col min="9645" max="9645" width="25" style="14" customWidth="1"/>
    <col min="9646" max="9646" width="17.5546875" style="14" customWidth="1"/>
    <col min="9647" max="9647" width="13.5546875" style="14" customWidth="1"/>
    <col min="9648" max="9648" width="5.6640625" style="14" customWidth="1"/>
    <col min="9649" max="9649" width="6.5546875" style="14" customWidth="1"/>
    <col min="9650" max="9650" width="5.6640625" style="14" customWidth="1"/>
    <col min="9651" max="9651" width="6.5546875" style="14" customWidth="1"/>
    <col min="9652" max="9652" width="5.6640625" style="14" customWidth="1"/>
    <col min="9653" max="9653" width="6.5546875" style="14" customWidth="1"/>
    <col min="9654" max="9654" width="5.6640625" style="14" customWidth="1"/>
    <col min="9655" max="9655" width="6.5546875" style="14" customWidth="1"/>
    <col min="9656" max="9656" width="5.6640625" style="14" customWidth="1"/>
    <col min="9657" max="9657" width="6.5546875" style="14" customWidth="1"/>
    <col min="9658" max="9658" width="24.44140625" style="14" customWidth="1"/>
    <col min="9659" max="9659" width="54.6640625" style="14" customWidth="1"/>
    <col min="9660" max="9666" width="4.5546875" style="14" customWidth="1"/>
    <col min="9667" max="9890" width="11.44140625" style="14"/>
    <col min="9891" max="9891" width="4" style="14" customWidth="1"/>
    <col min="9892" max="9894" width="3.5546875" style="14" customWidth="1"/>
    <col min="9895" max="9895" width="3.44140625" style="14" customWidth="1"/>
    <col min="9896" max="9896" width="6.5546875" style="14" bestFit="1" customWidth="1"/>
    <col min="9897" max="9897" width="25.44140625" style="14" bestFit="1" customWidth="1"/>
    <col min="9898" max="9899" width="37.5546875" style="14" customWidth="1"/>
    <col min="9900" max="9900" width="22.33203125" style="14" customWidth="1"/>
    <col min="9901" max="9901" width="25" style="14" customWidth="1"/>
    <col min="9902" max="9902" width="17.5546875" style="14" customWidth="1"/>
    <col min="9903" max="9903" width="13.5546875" style="14" customWidth="1"/>
    <col min="9904" max="9904" width="5.6640625" style="14" customWidth="1"/>
    <col min="9905" max="9905" width="6.5546875" style="14" customWidth="1"/>
    <col min="9906" max="9906" width="5.6640625" style="14" customWidth="1"/>
    <col min="9907" max="9907" width="6.5546875" style="14" customWidth="1"/>
    <col min="9908" max="9908" width="5.6640625" style="14" customWidth="1"/>
    <col min="9909" max="9909" width="6.5546875" style="14" customWidth="1"/>
    <col min="9910" max="9910" width="5.6640625" style="14" customWidth="1"/>
    <col min="9911" max="9911" width="6.5546875" style="14" customWidth="1"/>
    <col min="9912" max="9912" width="5.6640625" style="14" customWidth="1"/>
    <col min="9913" max="9913" width="6.5546875" style="14" customWidth="1"/>
    <col min="9914" max="9914" width="24.44140625" style="14" customWidth="1"/>
    <col min="9915" max="9915" width="54.6640625" style="14" customWidth="1"/>
    <col min="9916" max="9922" width="4.5546875" style="14" customWidth="1"/>
    <col min="9923" max="10146" width="11.44140625" style="14"/>
    <col min="10147" max="10147" width="4" style="14" customWidth="1"/>
    <col min="10148" max="10150" width="3.5546875" style="14" customWidth="1"/>
    <col min="10151" max="10151" width="3.44140625" style="14" customWidth="1"/>
    <col min="10152" max="10152" width="6.5546875" style="14" bestFit="1" customWidth="1"/>
    <col min="10153" max="10153" width="25.44140625" style="14" bestFit="1" customWidth="1"/>
    <col min="10154" max="10155" width="37.5546875" style="14" customWidth="1"/>
    <col min="10156" max="10156" width="22.33203125" style="14" customWidth="1"/>
    <col min="10157" max="10157" width="25" style="14" customWidth="1"/>
    <col min="10158" max="10158" width="17.5546875" style="14" customWidth="1"/>
    <col min="10159" max="10159" width="13.5546875" style="14" customWidth="1"/>
    <col min="10160" max="10160" width="5.6640625" style="14" customWidth="1"/>
    <col min="10161" max="10161" width="6.5546875" style="14" customWidth="1"/>
    <col min="10162" max="10162" width="5.6640625" style="14" customWidth="1"/>
    <col min="10163" max="10163" width="6.5546875" style="14" customWidth="1"/>
    <col min="10164" max="10164" width="5.6640625" style="14" customWidth="1"/>
    <col min="10165" max="10165" width="6.5546875" style="14" customWidth="1"/>
    <col min="10166" max="10166" width="5.6640625" style="14" customWidth="1"/>
    <col min="10167" max="10167" width="6.5546875" style="14" customWidth="1"/>
    <col min="10168" max="10168" width="5.6640625" style="14" customWidth="1"/>
    <col min="10169" max="10169" width="6.5546875" style="14" customWidth="1"/>
    <col min="10170" max="10170" width="24.44140625" style="14" customWidth="1"/>
    <col min="10171" max="10171" width="54.6640625" style="14" customWidth="1"/>
    <col min="10172" max="10178" width="4.5546875" style="14" customWidth="1"/>
    <col min="10179" max="10402" width="11.44140625" style="14"/>
    <col min="10403" max="10403" width="4" style="14" customWidth="1"/>
    <col min="10404" max="10406" width="3.5546875" style="14" customWidth="1"/>
    <col min="10407" max="10407" width="3.44140625" style="14" customWidth="1"/>
    <col min="10408" max="10408" width="6.5546875" style="14" bestFit="1" customWidth="1"/>
    <col min="10409" max="10409" width="25.44140625" style="14" bestFit="1" customWidth="1"/>
    <col min="10410" max="10411" width="37.5546875" style="14" customWidth="1"/>
    <col min="10412" max="10412" width="22.33203125" style="14" customWidth="1"/>
    <col min="10413" max="10413" width="25" style="14" customWidth="1"/>
    <col min="10414" max="10414" width="17.5546875" style="14" customWidth="1"/>
    <col min="10415" max="10415" width="13.5546875" style="14" customWidth="1"/>
    <col min="10416" max="10416" width="5.6640625" style="14" customWidth="1"/>
    <col min="10417" max="10417" width="6.5546875" style="14" customWidth="1"/>
    <col min="10418" max="10418" width="5.6640625" style="14" customWidth="1"/>
    <col min="10419" max="10419" width="6.5546875" style="14" customWidth="1"/>
    <col min="10420" max="10420" width="5.6640625" style="14" customWidth="1"/>
    <col min="10421" max="10421" width="6.5546875" style="14" customWidth="1"/>
    <col min="10422" max="10422" width="5.6640625" style="14" customWidth="1"/>
    <col min="10423" max="10423" width="6.5546875" style="14" customWidth="1"/>
    <col min="10424" max="10424" width="5.6640625" style="14" customWidth="1"/>
    <col min="10425" max="10425" width="6.5546875" style="14" customWidth="1"/>
    <col min="10426" max="10426" width="24.44140625" style="14" customWidth="1"/>
    <col min="10427" max="10427" width="54.6640625" style="14" customWidth="1"/>
    <col min="10428" max="10434" width="4.5546875" style="14" customWidth="1"/>
    <col min="10435" max="10658" width="11.44140625" style="14"/>
    <col min="10659" max="10659" width="4" style="14" customWidth="1"/>
    <col min="10660" max="10662" width="3.5546875" style="14" customWidth="1"/>
    <col min="10663" max="10663" width="3.44140625" style="14" customWidth="1"/>
    <col min="10664" max="10664" width="6.5546875" style="14" bestFit="1" customWidth="1"/>
    <col min="10665" max="10665" width="25.44140625" style="14" bestFit="1" customWidth="1"/>
    <col min="10666" max="10667" width="37.5546875" style="14" customWidth="1"/>
    <col min="10668" max="10668" width="22.33203125" style="14" customWidth="1"/>
    <col min="10669" max="10669" width="25" style="14" customWidth="1"/>
    <col min="10670" max="10670" width="17.5546875" style="14" customWidth="1"/>
    <col min="10671" max="10671" width="13.5546875" style="14" customWidth="1"/>
    <col min="10672" max="10672" width="5.6640625" style="14" customWidth="1"/>
    <col min="10673" max="10673" width="6.5546875" style="14" customWidth="1"/>
    <col min="10674" max="10674" width="5.6640625" style="14" customWidth="1"/>
    <col min="10675" max="10675" width="6.5546875" style="14" customWidth="1"/>
    <col min="10676" max="10676" width="5.6640625" style="14" customWidth="1"/>
    <col min="10677" max="10677" width="6.5546875" style="14" customWidth="1"/>
    <col min="10678" max="10678" width="5.6640625" style="14" customWidth="1"/>
    <col min="10679" max="10679" width="6.5546875" style="14" customWidth="1"/>
    <col min="10680" max="10680" width="5.6640625" style="14" customWidth="1"/>
    <col min="10681" max="10681" width="6.5546875" style="14" customWidth="1"/>
    <col min="10682" max="10682" width="24.44140625" style="14" customWidth="1"/>
    <col min="10683" max="10683" width="54.6640625" style="14" customWidth="1"/>
    <col min="10684" max="10690" width="4.5546875" style="14" customWidth="1"/>
    <col min="10691" max="10914" width="11.44140625" style="14"/>
    <col min="10915" max="10915" width="4" style="14" customWidth="1"/>
    <col min="10916" max="10918" width="3.5546875" style="14" customWidth="1"/>
    <col min="10919" max="10919" width="3.44140625" style="14" customWidth="1"/>
    <col min="10920" max="10920" width="6.5546875" style="14" bestFit="1" customWidth="1"/>
    <col min="10921" max="10921" width="25.44140625" style="14" bestFit="1" customWidth="1"/>
    <col min="10922" max="10923" width="37.5546875" style="14" customWidth="1"/>
    <col min="10924" max="10924" width="22.33203125" style="14" customWidth="1"/>
    <col min="10925" max="10925" width="25" style="14" customWidth="1"/>
    <col min="10926" max="10926" width="17.5546875" style="14" customWidth="1"/>
    <col min="10927" max="10927" width="13.5546875" style="14" customWidth="1"/>
    <col min="10928" max="10928" width="5.6640625" style="14" customWidth="1"/>
    <col min="10929" max="10929" width="6.5546875" style="14" customWidth="1"/>
    <col min="10930" max="10930" width="5.6640625" style="14" customWidth="1"/>
    <col min="10931" max="10931" width="6.5546875" style="14" customWidth="1"/>
    <col min="10932" max="10932" width="5.6640625" style="14" customWidth="1"/>
    <col min="10933" max="10933" width="6.5546875" style="14" customWidth="1"/>
    <col min="10934" max="10934" width="5.6640625" style="14" customWidth="1"/>
    <col min="10935" max="10935" width="6.5546875" style="14" customWidth="1"/>
    <col min="10936" max="10936" width="5.6640625" style="14" customWidth="1"/>
    <col min="10937" max="10937" width="6.5546875" style="14" customWidth="1"/>
    <col min="10938" max="10938" width="24.44140625" style="14" customWidth="1"/>
    <col min="10939" max="10939" width="54.6640625" style="14" customWidth="1"/>
    <col min="10940" max="10946" width="4.5546875" style="14" customWidth="1"/>
    <col min="10947" max="11170" width="11.44140625" style="14"/>
    <col min="11171" max="11171" width="4" style="14" customWidth="1"/>
    <col min="11172" max="11174" width="3.5546875" style="14" customWidth="1"/>
    <col min="11175" max="11175" width="3.44140625" style="14" customWidth="1"/>
    <col min="11176" max="11176" width="6.5546875" style="14" bestFit="1" customWidth="1"/>
    <col min="11177" max="11177" width="25.44140625" style="14" bestFit="1" customWidth="1"/>
    <col min="11178" max="11179" width="37.5546875" style="14" customWidth="1"/>
    <col min="11180" max="11180" width="22.33203125" style="14" customWidth="1"/>
    <col min="11181" max="11181" width="25" style="14" customWidth="1"/>
    <col min="11182" max="11182" width="17.5546875" style="14" customWidth="1"/>
    <col min="11183" max="11183" width="13.5546875" style="14" customWidth="1"/>
    <col min="11184" max="11184" width="5.6640625" style="14" customWidth="1"/>
    <col min="11185" max="11185" width="6.5546875" style="14" customWidth="1"/>
    <col min="11186" max="11186" width="5.6640625" style="14" customWidth="1"/>
    <col min="11187" max="11187" width="6.5546875" style="14" customWidth="1"/>
    <col min="11188" max="11188" width="5.6640625" style="14" customWidth="1"/>
    <col min="11189" max="11189" width="6.5546875" style="14" customWidth="1"/>
    <col min="11190" max="11190" width="5.6640625" style="14" customWidth="1"/>
    <col min="11191" max="11191" width="6.5546875" style="14" customWidth="1"/>
    <col min="11192" max="11192" width="5.6640625" style="14" customWidth="1"/>
    <col min="11193" max="11193" width="6.5546875" style="14" customWidth="1"/>
    <col min="11194" max="11194" width="24.44140625" style="14" customWidth="1"/>
    <col min="11195" max="11195" width="54.6640625" style="14" customWidth="1"/>
    <col min="11196" max="11202" width="4.5546875" style="14" customWidth="1"/>
    <col min="11203" max="11426" width="11.44140625" style="14"/>
    <col min="11427" max="11427" width="4" style="14" customWidth="1"/>
    <col min="11428" max="11430" width="3.5546875" style="14" customWidth="1"/>
    <col min="11431" max="11431" width="3.44140625" style="14" customWidth="1"/>
    <col min="11432" max="11432" width="6.5546875" style="14" bestFit="1" customWidth="1"/>
    <col min="11433" max="11433" width="25.44140625" style="14" bestFit="1" customWidth="1"/>
    <col min="11434" max="11435" width="37.5546875" style="14" customWidth="1"/>
    <col min="11436" max="11436" width="22.33203125" style="14" customWidth="1"/>
    <col min="11437" max="11437" width="25" style="14" customWidth="1"/>
    <col min="11438" max="11438" width="17.5546875" style="14" customWidth="1"/>
    <col min="11439" max="11439" width="13.5546875" style="14" customWidth="1"/>
    <col min="11440" max="11440" width="5.6640625" style="14" customWidth="1"/>
    <col min="11441" max="11441" width="6.5546875" style="14" customWidth="1"/>
    <col min="11442" max="11442" width="5.6640625" style="14" customWidth="1"/>
    <col min="11443" max="11443" width="6.5546875" style="14" customWidth="1"/>
    <col min="11444" max="11444" width="5.6640625" style="14" customWidth="1"/>
    <col min="11445" max="11445" width="6.5546875" style="14" customWidth="1"/>
    <col min="11446" max="11446" width="5.6640625" style="14" customWidth="1"/>
    <col min="11447" max="11447" width="6.5546875" style="14" customWidth="1"/>
    <col min="11448" max="11448" width="5.6640625" style="14" customWidth="1"/>
    <col min="11449" max="11449" width="6.5546875" style="14" customWidth="1"/>
    <col min="11450" max="11450" width="24.44140625" style="14" customWidth="1"/>
    <col min="11451" max="11451" width="54.6640625" style="14" customWidth="1"/>
    <col min="11452" max="11458" width="4.5546875" style="14" customWidth="1"/>
    <col min="11459" max="11682" width="11.44140625" style="14"/>
    <col min="11683" max="11683" width="4" style="14" customWidth="1"/>
    <col min="11684" max="11686" width="3.5546875" style="14" customWidth="1"/>
    <col min="11687" max="11687" width="3.44140625" style="14" customWidth="1"/>
    <col min="11688" max="11688" width="6.5546875" style="14" bestFit="1" customWidth="1"/>
    <col min="11689" max="11689" width="25.44140625" style="14" bestFit="1" customWidth="1"/>
    <col min="11690" max="11691" width="37.5546875" style="14" customWidth="1"/>
    <col min="11692" max="11692" width="22.33203125" style="14" customWidth="1"/>
    <col min="11693" max="11693" width="25" style="14" customWidth="1"/>
    <col min="11694" max="11694" width="17.5546875" style="14" customWidth="1"/>
    <col min="11695" max="11695" width="13.5546875" style="14" customWidth="1"/>
    <col min="11696" max="11696" width="5.6640625" style="14" customWidth="1"/>
    <col min="11697" max="11697" width="6.5546875" style="14" customWidth="1"/>
    <col min="11698" max="11698" width="5.6640625" style="14" customWidth="1"/>
    <col min="11699" max="11699" width="6.5546875" style="14" customWidth="1"/>
    <col min="11700" max="11700" width="5.6640625" style="14" customWidth="1"/>
    <col min="11701" max="11701" width="6.5546875" style="14" customWidth="1"/>
    <col min="11702" max="11702" width="5.6640625" style="14" customWidth="1"/>
    <col min="11703" max="11703" width="6.5546875" style="14" customWidth="1"/>
    <col min="11704" max="11704" width="5.6640625" style="14" customWidth="1"/>
    <col min="11705" max="11705" width="6.5546875" style="14" customWidth="1"/>
    <col min="11706" max="11706" width="24.44140625" style="14" customWidth="1"/>
    <col min="11707" max="11707" width="54.6640625" style="14" customWidth="1"/>
    <col min="11708" max="11714" width="4.5546875" style="14" customWidth="1"/>
    <col min="11715" max="11938" width="11.44140625" style="14"/>
    <col min="11939" max="11939" width="4" style="14" customWidth="1"/>
    <col min="11940" max="11942" width="3.5546875" style="14" customWidth="1"/>
    <col min="11943" max="11943" width="3.44140625" style="14" customWidth="1"/>
    <col min="11944" max="11944" width="6.5546875" style="14" bestFit="1" customWidth="1"/>
    <col min="11945" max="11945" width="25.44140625" style="14" bestFit="1" customWidth="1"/>
    <col min="11946" max="11947" width="37.5546875" style="14" customWidth="1"/>
    <col min="11948" max="11948" width="22.33203125" style="14" customWidth="1"/>
    <col min="11949" max="11949" width="25" style="14" customWidth="1"/>
    <col min="11950" max="11950" width="17.5546875" style="14" customWidth="1"/>
    <col min="11951" max="11951" width="13.5546875" style="14" customWidth="1"/>
    <col min="11952" max="11952" width="5.6640625" style="14" customWidth="1"/>
    <col min="11953" max="11953" width="6.5546875" style="14" customWidth="1"/>
    <col min="11954" max="11954" width="5.6640625" style="14" customWidth="1"/>
    <col min="11955" max="11955" width="6.5546875" style="14" customWidth="1"/>
    <col min="11956" max="11956" width="5.6640625" style="14" customWidth="1"/>
    <col min="11957" max="11957" width="6.5546875" style="14" customWidth="1"/>
    <col min="11958" max="11958" width="5.6640625" style="14" customWidth="1"/>
    <col min="11959" max="11959" width="6.5546875" style="14" customWidth="1"/>
    <col min="11960" max="11960" width="5.6640625" style="14" customWidth="1"/>
    <col min="11961" max="11961" width="6.5546875" style="14" customWidth="1"/>
    <col min="11962" max="11962" width="24.44140625" style="14" customWidth="1"/>
    <col min="11963" max="11963" width="54.6640625" style="14" customWidth="1"/>
    <col min="11964" max="11970" width="4.5546875" style="14" customWidth="1"/>
    <col min="11971" max="12194" width="11.44140625" style="14"/>
    <col min="12195" max="12195" width="4" style="14" customWidth="1"/>
    <col min="12196" max="12198" width="3.5546875" style="14" customWidth="1"/>
    <col min="12199" max="12199" width="3.44140625" style="14" customWidth="1"/>
    <col min="12200" max="12200" width="6.5546875" style="14" bestFit="1" customWidth="1"/>
    <col min="12201" max="12201" width="25.44140625" style="14" bestFit="1" customWidth="1"/>
    <col min="12202" max="12203" width="37.5546875" style="14" customWidth="1"/>
    <col min="12204" max="12204" width="22.33203125" style="14" customWidth="1"/>
    <col min="12205" max="12205" width="25" style="14" customWidth="1"/>
    <col min="12206" max="12206" width="17.5546875" style="14" customWidth="1"/>
    <col min="12207" max="12207" width="13.5546875" style="14" customWidth="1"/>
    <col min="12208" max="12208" width="5.6640625" style="14" customWidth="1"/>
    <col min="12209" max="12209" width="6.5546875" style="14" customWidth="1"/>
    <col min="12210" max="12210" width="5.6640625" style="14" customWidth="1"/>
    <col min="12211" max="12211" width="6.5546875" style="14" customWidth="1"/>
    <col min="12212" max="12212" width="5.6640625" style="14" customWidth="1"/>
    <col min="12213" max="12213" width="6.5546875" style="14" customWidth="1"/>
    <col min="12214" max="12214" width="5.6640625" style="14" customWidth="1"/>
    <col min="12215" max="12215" width="6.5546875" style="14" customWidth="1"/>
    <col min="12216" max="12216" width="5.6640625" style="14" customWidth="1"/>
    <col min="12217" max="12217" width="6.5546875" style="14" customWidth="1"/>
    <col min="12218" max="12218" width="24.44140625" style="14" customWidth="1"/>
    <col min="12219" max="12219" width="54.6640625" style="14" customWidth="1"/>
    <col min="12220" max="12226" width="4.5546875" style="14" customWidth="1"/>
    <col min="12227" max="12450" width="11.44140625" style="14"/>
    <col min="12451" max="12451" width="4" style="14" customWidth="1"/>
    <col min="12452" max="12454" width="3.5546875" style="14" customWidth="1"/>
    <col min="12455" max="12455" width="3.44140625" style="14" customWidth="1"/>
    <col min="12456" max="12456" width="6.5546875" style="14" bestFit="1" customWidth="1"/>
    <col min="12457" max="12457" width="25.44140625" style="14" bestFit="1" customWidth="1"/>
    <col min="12458" max="12459" width="37.5546875" style="14" customWidth="1"/>
    <col min="12460" max="12460" width="22.33203125" style="14" customWidth="1"/>
    <col min="12461" max="12461" width="25" style="14" customWidth="1"/>
    <col min="12462" max="12462" width="17.5546875" style="14" customWidth="1"/>
    <col min="12463" max="12463" width="13.5546875" style="14" customWidth="1"/>
    <col min="12464" max="12464" width="5.6640625" style="14" customWidth="1"/>
    <col min="12465" max="12465" width="6.5546875" style="14" customWidth="1"/>
    <col min="12466" max="12466" width="5.6640625" style="14" customWidth="1"/>
    <col min="12467" max="12467" width="6.5546875" style="14" customWidth="1"/>
    <col min="12468" max="12468" width="5.6640625" style="14" customWidth="1"/>
    <col min="12469" max="12469" width="6.5546875" style="14" customWidth="1"/>
    <col min="12470" max="12470" width="5.6640625" style="14" customWidth="1"/>
    <col min="12471" max="12471" width="6.5546875" style="14" customWidth="1"/>
    <col min="12472" max="12472" width="5.6640625" style="14" customWidth="1"/>
    <col min="12473" max="12473" width="6.5546875" style="14" customWidth="1"/>
    <col min="12474" max="12474" width="24.44140625" style="14" customWidth="1"/>
    <col min="12475" max="12475" width="54.6640625" style="14" customWidth="1"/>
    <col min="12476" max="12482" width="4.5546875" style="14" customWidth="1"/>
    <col min="12483" max="12706" width="11.44140625" style="14"/>
    <col min="12707" max="12707" width="4" style="14" customWidth="1"/>
    <col min="12708" max="12710" width="3.5546875" style="14" customWidth="1"/>
    <col min="12711" max="12711" width="3.44140625" style="14" customWidth="1"/>
    <col min="12712" max="12712" width="6.5546875" style="14" bestFit="1" customWidth="1"/>
    <col min="12713" max="12713" width="25.44140625" style="14" bestFit="1" customWidth="1"/>
    <col min="12714" max="12715" width="37.5546875" style="14" customWidth="1"/>
    <col min="12716" max="12716" width="22.33203125" style="14" customWidth="1"/>
    <col min="12717" max="12717" width="25" style="14" customWidth="1"/>
    <col min="12718" max="12718" width="17.5546875" style="14" customWidth="1"/>
    <col min="12719" max="12719" width="13.5546875" style="14" customWidth="1"/>
    <col min="12720" max="12720" width="5.6640625" style="14" customWidth="1"/>
    <col min="12721" max="12721" width="6.5546875" style="14" customWidth="1"/>
    <col min="12722" max="12722" width="5.6640625" style="14" customWidth="1"/>
    <col min="12723" max="12723" width="6.5546875" style="14" customWidth="1"/>
    <col min="12724" max="12724" width="5.6640625" style="14" customWidth="1"/>
    <col min="12725" max="12725" width="6.5546875" style="14" customWidth="1"/>
    <col min="12726" max="12726" width="5.6640625" style="14" customWidth="1"/>
    <col min="12727" max="12727" width="6.5546875" style="14" customWidth="1"/>
    <col min="12728" max="12728" width="5.6640625" style="14" customWidth="1"/>
    <col min="12729" max="12729" width="6.5546875" style="14" customWidth="1"/>
    <col min="12730" max="12730" width="24.44140625" style="14" customWidth="1"/>
    <col min="12731" max="12731" width="54.6640625" style="14" customWidth="1"/>
    <col min="12732" max="12738" width="4.5546875" style="14" customWidth="1"/>
    <col min="12739" max="12962" width="11.44140625" style="14"/>
    <col min="12963" max="12963" width="4" style="14" customWidth="1"/>
    <col min="12964" max="12966" width="3.5546875" style="14" customWidth="1"/>
    <col min="12967" max="12967" width="3.44140625" style="14" customWidth="1"/>
    <col min="12968" max="12968" width="6.5546875" style="14" bestFit="1" customWidth="1"/>
    <col min="12969" max="12969" width="25.44140625" style="14" bestFit="1" customWidth="1"/>
    <col min="12970" max="12971" width="37.5546875" style="14" customWidth="1"/>
    <col min="12972" max="12972" width="22.33203125" style="14" customWidth="1"/>
    <col min="12973" max="12973" width="25" style="14" customWidth="1"/>
    <col min="12974" max="12974" width="17.5546875" style="14" customWidth="1"/>
    <col min="12975" max="12975" width="13.5546875" style="14" customWidth="1"/>
    <col min="12976" max="12976" width="5.6640625" style="14" customWidth="1"/>
    <col min="12977" max="12977" width="6.5546875" style="14" customWidth="1"/>
    <col min="12978" max="12978" width="5.6640625" style="14" customWidth="1"/>
    <col min="12979" max="12979" width="6.5546875" style="14" customWidth="1"/>
    <col min="12980" max="12980" width="5.6640625" style="14" customWidth="1"/>
    <col min="12981" max="12981" width="6.5546875" style="14" customWidth="1"/>
    <col min="12982" max="12982" width="5.6640625" style="14" customWidth="1"/>
    <col min="12983" max="12983" width="6.5546875" style="14" customWidth="1"/>
    <col min="12984" max="12984" width="5.6640625" style="14" customWidth="1"/>
    <col min="12985" max="12985" width="6.5546875" style="14" customWidth="1"/>
    <col min="12986" max="12986" width="24.44140625" style="14" customWidth="1"/>
    <col min="12987" max="12987" width="54.6640625" style="14" customWidth="1"/>
    <col min="12988" max="12994" width="4.5546875" style="14" customWidth="1"/>
    <col min="12995" max="13218" width="11.44140625" style="14"/>
    <col min="13219" max="13219" width="4" style="14" customWidth="1"/>
    <col min="13220" max="13222" width="3.5546875" style="14" customWidth="1"/>
    <col min="13223" max="13223" width="3.44140625" style="14" customWidth="1"/>
    <col min="13224" max="13224" width="6.5546875" style="14" bestFit="1" customWidth="1"/>
    <col min="13225" max="13225" width="25.44140625" style="14" bestFit="1" customWidth="1"/>
    <col min="13226" max="13227" width="37.5546875" style="14" customWidth="1"/>
    <col min="13228" max="13228" width="22.33203125" style="14" customWidth="1"/>
    <col min="13229" max="13229" width="25" style="14" customWidth="1"/>
    <col min="13230" max="13230" width="17.5546875" style="14" customWidth="1"/>
    <col min="13231" max="13231" width="13.5546875" style="14" customWidth="1"/>
    <col min="13232" max="13232" width="5.6640625" style="14" customWidth="1"/>
    <col min="13233" max="13233" width="6.5546875" style="14" customWidth="1"/>
    <col min="13234" max="13234" width="5.6640625" style="14" customWidth="1"/>
    <col min="13235" max="13235" width="6.5546875" style="14" customWidth="1"/>
    <col min="13236" max="13236" width="5.6640625" style="14" customWidth="1"/>
    <col min="13237" max="13237" width="6.5546875" style="14" customWidth="1"/>
    <col min="13238" max="13238" width="5.6640625" style="14" customWidth="1"/>
    <col min="13239" max="13239" width="6.5546875" style="14" customWidth="1"/>
    <col min="13240" max="13240" width="5.6640625" style="14" customWidth="1"/>
    <col min="13241" max="13241" width="6.5546875" style="14" customWidth="1"/>
    <col min="13242" max="13242" width="24.44140625" style="14" customWidth="1"/>
    <col min="13243" max="13243" width="54.6640625" style="14" customWidth="1"/>
    <col min="13244" max="13250" width="4.5546875" style="14" customWidth="1"/>
    <col min="13251" max="13474" width="11.44140625" style="14"/>
    <col min="13475" max="13475" width="4" style="14" customWidth="1"/>
    <col min="13476" max="13478" width="3.5546875" style="14" customWidth="1"/>
    <col min="13479" max="13479" width="3.44140625" style="14" customWidth="1"/>
    <col min="13480" max="13480" width="6.5546875" style="14" bestFit="1" customWidth="1"/>
    <col min="13481" max="13481" width="25.44140625" style="14" bestFit="1" customWidth="1"/>
    <col min="13482" max="13483" width="37.5546875" style="14" customWidth="1"/>
    <col min="13484" max="13484" width="22.33203125" style="14" customWidth="1"/>
    <col min="13485" max="13485" width="25" style="14" customWidth="1"/>
    <col min="13486" max="13486" width="17.5546875" style="14" customWidth="1"/>
    <col min="13487" max="13487" width="13.5546875" style="14" customWidth="1"/>
    <col min="13488" max="13488" width="5.6640625" style="14" customWidth="1"/>
    <col min="13489" max="13489" width="6.5546875" style="14" customWidth="1"/>
    <col min="13490" max="13490" width="5.6640625" style="14" customWidth="1"/>
    <col min="13491" max="13491" width="6.5546875" style="14" customWidth="1"/>
    <col min="13492" max="13492" width="5.6640625" style="14" customWidth="1"/>
    <col min="13493" max="13493" width="6.5546875" style="14" customWidth="1"/>
    <col min="13494" max="13494" width="5.6640625" style="14" customWidth="1"/>
    <col min="13495" max="13495" width="6.5546875" style="14" customWidth="1"/>
    <col min="13496" max="13496" width="5.6640625" style="14" customWidth="1"/>
    <col min="13497" max="13497" width="6.5546875" style="14" customWidth="1"/>
    <col min="13498" max="13498" width="24.44140625" style="14" customWidth="1"/>
    <col min="13499" max="13499" width="54.6640625" style="14" customWidth="1"/>
    <col min="13500" max="13506" width="4.5546875" style="14" customWidth="1"/>
    <col min="13507" max="13730" width="11.44140625" style="14"/>
    <col min="13731" max="13731" width="4" style="14" customWidth="1"/>
    <col min="13732" max="13734" width="3.5546875" style="14" customWidth="1"/>
    <col min="13735" max="13735" width="3.44140625" style="14" customWidth="1"/>
    <col min="13736" max="13736" width="6.5546875" style="14" bestFit="1" customWidth="1"/>
    <col min="13737" max="13737" width="25.44140625" style="14" bestFit="1" customWidth="1"/>
    <col min="13738" max="13739" width="37.5546875" style="14" customWidth="1"/>
    <col min="13740" max="13740" width="22.33203125" style="14" customWidth="1"/>
    <col min="13741" max="13741" width="25" style="14" customWidth="1"/>
    <col min="13742" max="13742" width="17.5546875" style="14" customWidth="1"/>
    <col min="13743" max="13743" width="13.5546875" style="14" customWidth="1"/>
    <col min="13744" max="13744" width="5.6640625" style="14" customWidth="1"/>
    <col min="13745" max="13745" width="6.5546875" style="14" customWidth="1"/>
    <col min="13746" max="13746" width="5.6640625" style="14" customWidth="1"/>
    <col min="13747" max="13747" width="6.5546875" style="14" customWidth="1"/>
    <col min="13748" max="13748" width="5.6640625" style="14" customWidth="1"/>
    <col min="13749" max="13749" width="6.5546875" style="14" customWidth="1"/>
    <col min="13750" max="13750" width="5.6640625" style="14" customWidth="1"/>
    <col min="13751" max="13751" width="6.5546875" style="14" customWidth="1"/>
    <col min="13752" max="13752" width="5.6640625" style="14" customWidth="1"/>
    <col min="13753" max="13753" width="6.5546875" style="14" customWidth="1"/>
    <col min="13754" max="13754" width="24.44140625" style="14" customWidth="1"/>
    <col min="13755" max="13755" width="54.6640625" style="14" customWidth="1"/>
    <col min="13756" max="13762" width="4.5546875" style="14" customWidth="1"/>
    <col min="13763" max="13986" width="11.44140625" style="14"/>
    <col min="13987" max="13987" width="4" style="14" customWidth="1"/>
    <col min="13988" max="13990" width="3.5546875" style="14" customWidth="1"/>
    <col min="13991" max="13991" width="3.44140625" style="14" customWidth="1"/>
    <col min="13992" max="13992" width="6.5546875" style="14" bestFit="1" customWidth="1"/>
    <col min="13993" max="13993" width="25.44140625" style="14" bestFit="1" customWidth="1"/>
    <col min="13994" max="13995" width="37.5546875" style="14" customWidth="1"/>
    <col min="13996" max="13996" width="22.33203125" style="14" customWidth="1"/>
    <col min="13997" max="13997" width="25" style="14" customWidth="1"/>
    <col min="13998" max="13998" width="17.5546875" style="14" customWidth="1"/>
    <col min="13999" max="13999" width="13.5546875" style="14" customWidth="1"/>
    <col min="14000" max="14000" width="5.6640625" style="14" customWidth="1"/>
    <col min="14001" max="14001" width="6.5546875" style="14" customWidth="1"/>
    <col min="14002" max="14002" width="5.6640625" style="14" customWidth="1"/>
    <col min="14003" max="14003" width="6.5546875" style="14" customWidth="1"/>
    <col min="14004" max="14004" width="5.6640625" style="14" customWidth="1"/>
    <col min="14005" max="14005" width="6.5546875" style="14" customWidth="1"/>
    <col min="14006" max="14006" width="5.6640625" style="14" customWidth="1"/>
    <col min="14007" max="14007" width="6.5546875" style="14" customWidth="1"/>
    <col min="14008" max="14008" width="5.6640625" style="14" customWidth="1"/>
    <col min="14009" max="14009" width="6.5546875" style="14" customWidth="1"/>
    <col min="14010" max="14010" width="24.44140625" style="14" customWidth="1"/>
    <col min="14011" max="14011" width="54.6640625" style="14" customWidth="1"/>
    <col min="14012" max="14018" width="4.5546875" style="14" customWidth="1"/>
    <col min="14019" max="14242" width="11.44140625" style="14"/>
    <col min="14243" max="14243" width="4" style="14" customWidth="1"/>
    <col min="14244" max="14246" width="3.5546875" style="14" customWidth="1"/>
    <col min="14247" max="14247" width="3.44140625" style="14" customWidth="1"/>
    <col min="14248" max="14248" width="6.5546875" style="14" bestFit="1" customWidth="1"/>
    <col min="14249" max="14249" width="25.44140625" style="14" bestFit="1" customWidth="1"/>
    <col min="14250" max="14251" width="37.5546875" style="14" customWidth="1"/>
    <col min="14252" max="14252" width="22.33203125" style="14" customWidth="1"/>
    <col min="14253" max="14253" width="25" style="14" customWidth="1"/>
    <col min="14254" max="14254" width="17.5546875" style="14" customWidth="1"/>
    <col min="14255" max="14255" width="13.5546875" style="14" customWidth="1"/>
    <col min="14256" max="14256" width="5.6640625" style="14" customWidth="1"/>
    <col min="14257" max="14257" width="6.5546875" style="14" customWidth="1"/>
    <col min="14258" max="14258" width="5.6640625" style="14" customWidth="1"/>
    <col min="14259" max="14259" width="6.5546875" style="14" customWidth="1"/>
    <col min="14260" max="14260" width="5.6640625" style="14" customWidth="1"/>
    <col min="14261" max="14261" width="6.5546875" style="14" customWidth="1"/>
    <col min="14262" max="14262" width="5.6640625" style="14" customWidth="1"/>
    <col min="14263" max="14263" width="6.5546875" style="14" customWidth="1"/>
    <col min="14264" max="14264" width="5.6640625" style="14" customWidth="1"/>
    <col min="14265" max="14265" width="6.5546875" style="14" customWidth="1"/>
    <col min="14266" max="14266" width="24.44140625" style="14" customWidth="1"/>
    <col min="14267" max="14267" width="54.6640625" style="14" customWidth="1"/>
    <col min="14268" max="14274" width="4.5546875" style="14" customWidth="1"/>
    <col min="14275" max="14498" width="11.44140625" style="14"/>
    <col min="14499" max="14499" width="4" style="14" customWidth="1"/>
    <col min="14500" max="14502" width="3.5546875" style="14" customWidth="1"/>
    <col min="14503" max="14503" width="3.44140625" style="14" customWidth="1"/>
    <col min="14504" max="14504" width="6.5546875" style="14" bestFit="1" customWidth="1"/>
    <col min="14505" max="14505" width="25.44140625" style="14" bestFit="1" customWidth="1"/>
    <col min="14506" max="14507" width="37.5546875" style="14" customWidth="1"/>
    <col min="14508" max="14508" width="22.33203125" style="14" customWidth="1"/>
    <col min="14509" max="14509" width="25" style="14" customWidth="1"/>
    <col min="14510" max="14510" width="17.5546875" style="14" customWidth="1"/>
    <col min="14511" max="14511" width="13.5546875" style="14" customWidth="1"/>
    <col min="14512" max="14512" width="5.6640625" style="14" customWidth="1"/>
    <col min="14513" max="14513" width="6.5546875" style="14" customWidth="1"/>
    <col min="14514" max="14514" width="5.6640625" style="14" customWidth="1"/>
    <col min="14515" max="14515" width="6.5546875" style="14" customWidth="1"/>
    <col min="14516" max="14516" width="5.6640625" style="14" customWidth="1"/>
    <col min="14517" max="14517" width="6.5546875" style="14" customWidth="1"/>
    <col min="14518" max="14518" width="5.6640625" style="14" customWidth="1"/>
    <col min="14519" max="14519" width="6.5546875" style="14" customWidth="1"/>
    <col min="14520" max="14520" width="5.6640625" style="14" customWidth="1"/>
    <col min="14521" max="14521" width="6.5546875" style="14" customWidth="1"/>
    <col min="14522" max="14522" width="24.44140625" style="14" customWidth="1"/>
    <col min="14523" max="14523" width="54.6640625" style="14" customWidth="1"/>
    <col min="14524" max="14530" width="4.5546875" style="14" customWidth="1"/>
    <col min="14531" max="14754" width="11.44140625" style="14"/>
    <col min="14755" max="14755" width="4" style="14" customWidth="1"/>
    <col min="14756" max="14758" width="3.5546875" style="14" customWidth="1"/>
    <col min="14759" max="14759" width="3.44140625" style="14" customWidth="1"/>
    <col min="14760" max="14760" width="6.5546875" style="14" bestFit="1" customWidth="1"/>
    <col min="14761" max="14761" width="25.44140625" style="14" bestFit="1" customWidth="1"/>
    <col min="14762" max="14763" width="37.5546875" style="14" customWidth="1"/>
    <col min="14764" max="14764" width="22.33203125" style="14" customWidth="1"/>
    <col min="14765" max="14765" width="25" style="14" customWidth="1"/>
    <col min="14766" max="14766" width="17.5546875" style="14" customWidth="1"/>
    <col min="14767" max="14767" width="13.5546875" style="14" customWidth="1"/>
    <col min="14768" max="14768" width="5.6640625" style="14" customWidth="1"/>
    <col min="14769" max="14769" width="6.5546875" style="14" customWidth="1"/>
    <col min="14770" max="14770" width="5.6640625" style="14" customWidth="1"/>
    <col min="14771" max="14771" width="6.5546875" style="14" customWidth="1"/>
    <col min="14772" max="14772" width="5.6640625" style="14" customWidth="1"/>
    <col min="14773" max="14773" width="6.5546875" style="14" customWidth="1"/>
    <col min="14774" max="14774" width="5.6640625" style="14" customWidth="1"/>
    <col min="14775" max="14775" width="6.5546875" style="14" customWidth="1"/>
    <col min="14776" max="14776" width="5.6640625" style="14" customWidth="1"/>
    <col min="14777" max="14777" width="6.5546875" style="14" customWidth="1"/>
    <col min="14778" max="14778" width="24.44140625" style="14" customWidth="1"/>
    <col min="14779" max="14779" width="54.6640625" style="14" customWidth="1"/>
    <col min="14780" max="14786" width="4.5546875" style="14" customWidth="1"/>
    <col min="14787" max="15010" width="11.44140625" style="14"/>
    <col min="15011" max="15011" width="4" style="14" customWidth="1"/>
    <col min="15012" max="15014" width="3.5546875" style="14" customWidth="1"/>
    <col min="15015" max="15015" width="3.44140625" style="14" customWidth="1"/>
    <col min="15016" max="15016" width="6.5546875" style="14" bestFit="1" customWidth="1"/>
    <col min="15017" max="15017" width="25.44140625" style="14" bestFit="1" customWidth="1"/>
    <col min="15018" max="15019" width="37.5546875" style="14" customWidth="1"/>
    <col min="15020" max="15020" width="22.33203125" style="14" customWidth="1"/>
    <col min="15021" max="15021" width="25" style="14" customWidth="1"/>
    <col min="15022" max="15022" width="17.5546875" style="14" customWidth="1"/>
    <col min="15023" max="15023" width="13.5546875" style="14" customWidth="1"/>
    <col min="15024" max="15024" width="5.6640625" style="14" customWidth="1"/>
    <col min="15025" max="15025" width="6.5546875" style="14" customWidth="1"/>
    <col min="15026" max="15026" width="5.6640625" style="14" customWidth="1"/>
    <col min="15027" max="15027" width="6.5546875" style="14" customWidth="1"/>
    <col min="15028" max="15028" width="5.6640625" style="14" customWidth="1"/>
    <col min="15029" max="15029" width="6.5546875" style="14" customWidth="1"/>
    <col min="15030" max="15030" width="5.6640625" style="14" customWidth="1"/>
    <col min="15031" max="15031" width="6.5546875" style="14" customWidth="1"/>
    <col min="15032" max="15032" width="5.6640625" style="14" customWidth="1"/>
    <col min="15033" max="15033" width="6.5546875" style="14" customWidth="1"/>
    <col min="15034" max="15034" width="24.44140625" style="14" customWidth="1"/>
    <col min="15035" max="15035" width="54.6640625" style="14" customWidth="1"/>
    <col min="15036" max="15042" width="4.5546875" style="14" customWidth="1"/>
    <col min="15043" max="15266" width="11.44140625" style="14"/>
    <col min="15267" max="15267" width="4" style="14" customWidth="1"/>
    <col min="15268" max="15270" width="3.5546875" style="14" customWidth="1"/>
    <col min="15271" max="15271" width="3.44140625" style="14" customWidth="1"/>
    <col min="15272" max="15272" width="6.5546875" style="14" bestFit="1" customWidth="1"/>
    <col min="15273" max="15273" width="25.44140625" style="14" bestFit="1" customWidth="1"/>
    <col min="15274" max="15275" width="37.5546875" style="14" customWidth="1"/>
    <col min="15276" max="15276" width="22.33203125" style="14" customWidth="1"/>
    <col min="15277" max="15277" width="25" style="14" customWidth="1"/>
    <col min="15278" max="15278" width="17.5546875" style="14" customWidth="1"/>
    <col min="15279" max="15279" width="13.5546875" style="14" customWidth="1"/>
    <col min="15280" max="15280" width="5.6640625" style="14" customWidth="1"/>
    <col min="15281" max="15281" width="6.5546875" style="14" customWidth="1"/>
    <col min="15282" max="15282" width="5.6640625" style="14" customWidth="1"/>
    <col min="15283" max="15283" width="6.5546875" style="14" customWidth="1"/>
    <col min="15284" max="15284" width="5.6640625" style="14" customWidth="1"/>
    <col min="15285" max="15285" width="6.5546875" style="14" customWidth="1"/>
    <col min="15286" max="15286" width="5.6640625" style="14" customWidth="1"/>
    <col min="15287" max="15287" width="6.5546875" style="14" customWidth="1"/>
    <col min="15288" max="15288" width="5.6640625" style="14" customWidth="1"/>
    <col min="15289" max="15289" width="6.5546875" style="14" customWidth="1"/>
    <col min="15290" max="15290" width="24.44140625" style="14" customWidth="1"/>
    <col min="15291" max="15291" width="54.6640625" style="14" customWidth="1"/>
    <col min="15292" max="15298" width="4.5546875" style="14" customWidth="1"/>
    <col min="15299" max="15522" width="11.44140625" style="14"/>
    <col min="15523" max="15523" width="4" style="14" customWidth="1"/>
    <col min="15524" max="15526" width="3.5546875" style="14" customWidth="1"/>
    <col min="15527" max="15527" width="3.44140625" style="14" customWidth="1"/>
    <col min="15528" max="15528" width="6.5546875" style="14" bestFit="1" customWidth="1"/>
    <col min="15529" max="15529" width="25.44140625" style="14" bestFit="1" customWidth="1"/>
    <col min="15530" max="15531" width="37.5546875" style="14" customWidth="1"/>
    <col min="15532" max="15532" width="22.33203125" style="14" customWidth="1"/>
    <col min="15533" max="15533" width="25" style="14" customWidth="1"/>
    <col min="15534" max="15534" width="17.5546875" style="14" customWidth="1"/>
    <col min="15535" max="15535" width="13.5546875" style="14" customWidth="1"/>
    <col min="15536" max="15536" width="5.6640625" style="14" customWidth="1"/>
    <col min="15537" max="15537" width="6.5546875" style="14" customWidth="1"/>
    <col min="15538" max="15538" width="5.6640625" style="14" customWidth="1"/>
    <col min="15539" max="15539" width="6.5546875" style="14" customWidth="1"/>
    <col min="15540" max="15540" width="5.6640625" style="14" customWidth="1"/>
    <col min="15541" max="15541" width="6.5546875" style="14" customWidth="1"/>
    <col min="15542" max="15542" width="5.6640625" style="14" customWidth="1"/>
    <col min="15543" max="15543" width="6.5546875" style="14" customWidth="1"/>
    <col min="15544" max="15544" width="5.6640625" style="14" customWidth="1"/>
    <col min="15545" max="15545" width="6.5546875" style="14" customWidth="1"/>
    <col min="15546" max="15546" width="24.44140625" style="14" customWidth="1"/>
    <col min="15547" max="15547" width="54.6640625" style="14" customWidth="1"/>
    <col min="15548" max="15554" width="4.5546875" style="14" customWidth="1"/>
    <col min="15555" max="15778" width="11.44140625" style="14"/>
    <col min="15779" max="15779" width="4" style="14" customWidth="1"/>
    <col min="15780" max="15782" width="3.5546875" style="14" customWidth="1"/>
    <col min="15783" max="15783" width="3.44140625" style="14" customWidth="1"/>
    <col min="15784" max="15784" width="6.5546875" style="14" bestFit="1" customWidth="1"/>
    <col min="15785" max="15785" width="25.44140625" style="14" bestFit="1" customWidth="1"/>
    <col min="15786" max="15787" width="37.5546875" style="14" customWidth="1"/>
    <col min="15788" max="15788" width="22.33203125" style="14" customWidth="1"/>
    <col min="15789" max="15789" width="25" style="14" customWidth="1"/>
    <col min="15790" max="15790" width="17.5546875" style="14" customWidth="1"/>
    <col min="15791" max="15791" width="13.5546875" style="14" customWidth="1"/>
    <col min="15792" max="15792" width="5.6640625" style="14" customWidth="1"/>
    <col min="15793" max="15793" width="6.5546875" style="14" customWidth="1"/>
    <col min="15794" max="15794" width="5.6640625" style="14" customWidth="1"/>
    <col min="15795" max="15795" width="6.5546875" style="14" customWidth="1"/>
    <col min="15796" max="15796" width="5.6640625" style="14" customWidth="1"/>
    <col min="15797" max="15797" width="6.5546875" style="14" customWidth="1"/>
    <col min="15798" max="15798" width="5.6640625" style="14" customWidth="1"/>
    <col min="15799" max="15799" width="6.5546875" style="14" customWidth="1"/>
    <col min="15800" max="15800" width="5.6640625" style="14" customWidth="1"/>
    <col min="15801" max="15801" width="6.5546875" style="14" customWidth="1"/>
    <col min="15802" max="15802" width="24.44140625" style="14" customWidth="1"/>
    <col min="15803" max="15803" width="54.6640625" style="14" customWidth="1"/>
    <col min="15804" max="15810" width="4.5546875" style="14" customWidth="1"/>
    <col min="15811" max="16034" width="11.44140625" style="14"/>
    <col min="16035" max="16035" width="4" style="14" customWidth="1"/>
    <col min="16036" max="16038" width="3.5546875" style="14" customWidth="1"/>
    <col min="16039" max="16039" width="3.44140625" style="14" customWidth="1"/>
    <col min="16040" max="16040" width="6.5546875" style="14" bestFit="1" customWidth="1"/>
    <col min="16041" max="16041" width="25.44140625" style="14" bestFit="1" customWidth="1"/>
    <col min="16042" max="16043" width="37.5546875" style="14" customWidth="1"/>
    <col min="16044" max="16044" width="22.33203125" style="14" customWidth="1"/>
    <col min="16045" max="16045" width="25" style="14" customWidth="1"/>
    <col min="16046" max="16046" width="17.5546875" style="14" customWidth="1"/>
    <col min="16047" max="16047" width="13.5546875" style="14" customWidth="1"/>
    <col min="16048" max="16048" width="5.6640625" style="14" customWidth="1"/>
    <col min="16049" max="16049" width="6.5546875" style="14" customWidth="1"/>
    <col min="16050" max="16050" width="5.6640625" style="14" customWidth="1"/>
    <col min="16051" max="16051" width="6.5546875" style="14" customWidth="1"/>
    <col min="16052" max="16052" width="5.6640625" style="14" customWidth="1"/>
    <col min="16053" max="16053" width="6.5546875" style="14" customWidth="1"/>
    <col min="16054" max="16054" width="5.6640625" style="14" customWidth="1"/>
    <col min="16055" max="16055" width="6.5546875" style="14" customWidth="1"/>
    <col min="16056" max="16056" width="5.6640625" style="14" customWidth="1"/>
    <col min="16057" max="16057" width="6.5546875" style="14" customWidth="1"/>
    <col min="16058" max="16058" width="24.44140625" style="14" customWidth="1"/>
    <col min="16059" max="16059" width="54.6640625" style="14" customWidth="1"/>
    <col min="16060" max="16066" width="4.5546875" style="14" customWidth="1"/>
    <col min="16067" max="16233" width="11.44140625" style="14"/>
    <col min="16234" max="16384" width="10.6640625" style="14" customWidth="1"/>
  </cols>
  <sheetData>
    <row r="1" spans="1:66" ht="18">
      <c r="K1" s="29"/>
    </row>
    <row r="2" spans="1:66" ht="18">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5"/>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5"/>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490" t="s">
        <v>4</v>
      </c>
      <c r="E7" s="490"/>
      <c r="F7" s="490"/>
      <c r="G7" s="490"/>
      <c r="H7" s="490"/>
      <c r="I7" s="490"/>
      <c r="J7"/>
      <c r="K7"/>
      <c r="L7"/>
      <c r="M7"/>
      <c r="N7"/>
      <c r="O7"/>
      <c r="P7"/>
      <c r="Y7" s="21"/>
      <c r="Z7" s="245"/>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502" t="s">
        <v>5</v>
      </c>
      <c r="D10" s="502"/>
      <c r="E10" s="502"/>
      <c r="F10" s="502"/>
      <c r="G10" s="70"/>
      <c r="H10" s="71"/>
      <c r="I10" s="70"/>
      <c r="J10" s="70"/>
      <c r="K10" s="70"/>
      <c r="L10" s="72"/>
      <c r="M10" s="72"/>
      <c r="N10" s="72"/>
      <c r="O10" s="70"/>
      <c r="P10" s="70"/>
      <c r="Q10" s="73"/>
      <c r="R10" s="70"/>
      <c r="S10" s="70"/>
      <c r="T10" s="560" t="s">
        <v>6</v>
      </c>
      <c r="U10" s="560"/>
      <c r="V10" s="560"/>
      <c r="W10" s="560"/>
      <c r="X10" s="561" t="s">
        <v>7</v>
      </c>
      <c r="BN10" s="16"/>
    </row>
    <row r="11" spans="1:66" s="3" customFormat="1" ht="26.1" customHeight="1">
      <c r="A11" s="28"/>
      <c r="B11" s="235" t="s">
        <v>8</v>
      </c>
      <c r="C11" s="236" t="s">
        <v>9</v>
      </c>
      <c r="D11" s="237" t="s">
        <v>10</v>
      </c>
      <c r="E11" s="236" t="s">
        <v>11</v>
      </c>
      <c r="F11" s="236" t="s">
        <v>12</v>
      </c>
      <c r="G11" s="233" t="s">
        <v>13</v>
      </c>
      <c r="H11" s="233" t="s">
        <v>14</v>
      </c>
      <c r="I11" s="233" t="s">
        <v>15</v>
      </c>
      <c r="J11" s="557" t="s">
        <v>16</v>
      </c>
      <c r="K11" s="558"/>
      <c r="L11" s="558"/>
      <c r="M11" s="558"/>
      <c r="N11" s="559"/>
      <c r="O11" s="232" t="s">
        <v>17</v>
      </c>
      <c r="P11" s="232" t="s">
        <v>18</v>
      </c>
      <c r="Q11" s="234" t="s">
        <v>19</v>
      </c>
      <c r="R11" s="234"/>
      <c r="S11" s="234"/>
      <c r="T11" s="74" t="s">
        <v>20</v>
      </c>
      <c r="U11" s="74" t="s">
        <v>21</v>
      </c>
      <c r="V11" s="74" t="s">
        <v>22</v>
      </c>
      <c r="W11" s="74" t="s">
        <v>23</v>
      </c>
      <c r="X11" s="561"/>
      <c r="Y11" s="2"/>
      <c r="Z11" s="246"/>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5.2">
      <c r="B12" s="235" t="s">
        <v>8</v>
      </c>
      <c r="C12" s="236" t="s">
        <v>9</v>
      </c>
      <c r="D12" s="237" t="s">
        <v>10</v>
      </c>
      <c r="E12" s="236" t="s">
        <v>11</v>
      </c>
      <c r="F12" s="236" t="s">
        <v>12</v>
      </c>
      <c r="G12" s="233" t="s">
        <v>13</v>
      </c>
      <c r="H12" s="233" t="s">
        <v>14</v>
      </c>
      <c r="I12" s="233" t="s">
        <v>15</v>
      </c>
      <c r="J12" s="37" t="s">
        <v>24</v>
      </c>
      <c r="K12" s="37" t="s">
        <v>25</v>
      </c>
      <c r="L12" s="37" t="s">
        <v>26</v>
      </c>
      <c r="M12" s="37" t="s">
        <v>27</v>
      </c>
      <c r="N12" s="37" t="s">
        <v>28</v>
      </c>
      <c r="O12" s="232" t="s">
        <v>17</v>
      </c>
      <c r="P12" s="232" t="s">
        <v>18</v>
      </c>
      <c r="Q12" s="27" t="s">
        <v>29</v>
      </c>
      <c r="R12" s="27" t="s">
        <v>30</v>
      </c>
      <c r="S12" s="27" t="s">
        <v>31</v>
      </c>
      <c r="T12" s="49" t="s">
        <v>32</v>
      </c>
      <c r="U12" s="49" t="s">
        <v>32</v>
      </c>
      <c r="V12" s="49" t="s">
        <v>32</v>
      </c>
      <c r="W12" s="49" t="s">
        <v>32</v>
      </c>
      <c r="X12" s="49" t="s">
        <v>32</v>
      </c>
      <c r="Y12" s="4"/>
      <c r="Z12" s="247" t="s">
        <v>1104</v>
      </c>
      <c r="AA12" s="240" t="s">
        <v>1105</v>
      </c>
      <c r="AB12" s="241" t="s">
        <v>1106</v>
      </c>
      <c r="AC12" s="242"/>
      <c r="AD12" s="242" t="s">
        <v>1107</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34</v>
      </c>
      <c r="D13" s="53" t="s">
        <v>35</v>
      </c>
      <c r="E13" s="53" t="s">
        <v>36</v>
      </c>
      <c r="F13" s="52" t="s">
        <v>37</v>
      </c>
      <c r="G13" s="53" t="s">
        <v>38</v>
      </c>
      <c r="H13" s="52" t="s">
        <v>1108</v>
      </c>
      <c r="I13" s="52" t="s">
        <v>40</v>
      </c>
      <c r="J13" s="53" t="s">
        <v>41</v>
      </c>
      <c r="K13" s="53" t="s">
        <v>42</v>
      </c>
      <c r="L13" s="54" t="s">
        <v>43</v>
      </c>
      <c r="M13" s="53" t="s">
        <v>1109</v>
      </c>
      <c r="N13" s="53" t="s">
        <v>1109</v>
      </c>
      <c r="O13" s="52" t="s">
        <v>45</v>
      </c>
      <c r="P13" s="53" t="s">
        <v>46</v>
      </c>
      <c r="Q13" s="55" t="s">
        <v>47</v>
      </c>
      <c r="R13" s="55" t="s">
        <v>48</v>
      </c>
      <c r="S13" s="77">
        <v>113500000</v>
      </c>
      <c r="T13" s="66">
        <v>0.3</v>
      </c>
      <c r="U13" s="66">
        <v>0.5</v>
      </c>
      <c r="V13" s="66">
        <v>0.2</v>
      </c>
      <c r="W13" s="66"/>
      <c r="X13" s="66">
        <f t="shared" ref="X13:X20" si="0">+SUM(T13:W13)</f>
        <v>1</v>
      </c>
      <c r="Z13" s="248" t="s">
        <v>66</v>
      </c>
      <c r="AA13" s="240">
        <v>5</v>
      </c>
      <c r="AB13" s="240">
        <f>AA13-1</f>
        <v>4</v>
      </c>
      <c r="AC13" s="243">
        <f>+AB13/$AB$30</f>
        <v>4.0816326530612242E-2</v>
      </c>
      <c r="AD13" s="533">
        <f>+AC13+AC14</f>
        <v>0.1326530612244898</v>
      </c>
      <c r="BN13" s="16"/>
    </row>
    <row r="14" spans="1:66" ht="72" customHeight="1">
      <c r="B14" s="53" t="s">
        <v>49</v>
      </c>
      <c r="C14" s="52" t="s">
        <v>50</v>
      </c>
      <c r="D14" s="53" t="s">
        <v>51</v>
      </c>
      <c r="E14" s="53" t="s">
        <v>36</v>
      </c>
      <c r="F14" s="52" t="s">
        <v>52</v>
      </c>
      <c r="G14" s="53" t="s">
        <v>53</v>
      </c>
      <c r="H14" s="52" t="s">
        <v>54</v>
      </c>
      <c r="I14" s="52" t="s">
        <v>55</v>
      </c>
      <c r="J14" s="52" t="s">
        <v>56</v>
      </c>
      <c r="K14" s="53" t="s">
        <v>57</v>
      </c>
      <c r="L14" s="54" t="s">
        <v>43</v>
      </c>
      <c r="M14" s="53" t="s">
        <v>1109</v>
      </c>
      <c r="N14" s="53" t="s">
        <v>1109</v>
      </c>
      <c r="O14" s="52" t="s">
        <v>45</v>
      </c>
      <c r="P14" s="53" t="s">
        <v>46</v>
      </c>
      <c r="Q14" s="55" t="s">
        <v>47</v>
      </c>
      <c r="R14" s="55" t="s">
        <v>58</v>
      </c>
      <c r="S14" s="56" t="s">
        <v>52</v>
      </c>
      <c r="T14" s="67">
        <v>1</v>
      </c>
      <c r="U14" s="67">
        <v>1</v>
      </c>
      <c r="V14" s="67">
        <v>1</v>
      </c>
      <c r="W14" s="67">
        <v>1</v>
      </c>
      <c r="X14" s="68">
        <f t="shared" si="0"/>
        <v>4</v>
      </c>
      <c r="Z14" s="248" t="s">
        <v>273</v>
      </c>
      <c r="AA14" s="240">
        <v>10</v>
      </c>
      <c r="AB14" s="240">
        <f>AA14-1</f>
        <v>9</v>
      </c>
      <c r="AC14" s="243">
        <f t="shared" ref="AC14:AC30" si="1">+AB14/$AB$30</f>
        <v>9.1836734693877556E-2</v>
      </c>
      <c r="AD14" s="533"/>
      <c r="BN14" s="16"/>
    </row>
    <row r="15" spans="1:66" ht="72" customHeight="1">
      <c r="B15" s="53" t="s">
        <v>49</v>
      </c>
      <c r="C15" s="52" t="s">
        <v>50</v>
      </c>
      <c r="D15" s="53" t="s">
        <v>59</v>
      </c>
      <c r="E15" s="53" t="s">
        <v>36</v>
      </c>
      <c r="F15" s="52" t="s">
        <v>52</v>
      </c>
      <c r="G15" s="53" t="s">
        <v>60</v>
      </c>
      <c r="H15" s="52" t="s">
        <v>61</v>
      </c>
      <c r="I15" s="52" t="s">
        <v>62</v>
      </c>
      <c r="J15" s="53" t="s">
        <v>63</v>
      </c>
      <c r="K15" s="53" t="s">
        <v>64</v>
      </c>
      <c r="L15" s="54" t="s">
        <v>43</v>
      </c>
      <c r="M15" s="53" t="s">
        <v>1109</v>
      </c>
      <c r="N15" s="53" t="s">
        <v>1109</v>
      </c>
      <c r="O15" s="52" t="s">
        <v>45</v>
      </c>
      <c r="P15" s="53" t="s">
        <v>46</v>
      </c>
      <c r="Q15" s="55" t="s">
        <v>65</v>
      </c>
      <c r="R15" s="55" t="s">
        <v>58</v>
      </c>
      <c r="S15" s="56" t="s">
        <v>52</v>
      </c>
      <c r="T15" s="78">
        <v>0.27</v>
      </c>
      <c r="U15" s="78">
        <v>0.25</v>
      </c>
      <c r="V15" s="78">
        <v>0.22</v>
      </c>
      <c r="W15" s="78">
        <v>0.26</v>
      </c>
      <c r="X15" s="68">
        <f t="shared" si="0"/>
        <v>1</v>
      </c>
      <c r="Z15" s="248" t="s">
        <v>33</v>
      </c>
      <c r="AA15" s="240">
        <v>38</v>
      </c>
      <c r="AB15" s="240">
        <f>AA15-2-18</f>
        <v>18</v>
      </c>
      <c r="AC15" s="243">
        <f t="shared" si="1"/>
        <v>0.18367346938775511</v>
      </c>
      <c r="AD15" s="533">
        <f>+AC15+AC16+AC17</f>
        <v>0.38775510204081631</v>
      </c>
      <c r="BN15" s="16"/>
    </row>
    <row r="16" spans="1:66" ht="72" customHeight="1">
      <c r="B16" s="53" t="s">
        <v>66</v>
      </c>
      <c r="C16" s="52" t="s">
        <v>67</v>
      </c>
      <c r="D16" s="53" t="s">
        <v>68</v>
      </c>
      <c r="E16" s="53" t="s">
        <v>36</v>
      </c>
      <c r="F16" s="52" t="s">
        <v>52</v>
      </c>
      <c r="G16" s="53" t="s">
        <v>69</v>
      </c>
      <c r="H16" s="52" t="s">
        <v>1110</v>
      </c>
      <c r="I16" s="52" t="s">
        <v>71</v>
      </c>
      <c r="J16" s="53" t="s">
        <v>72</v>
      </c>
      <c r="K16" s="53" t="s">
        <v>73</v>
      </c>
      <c r="L16" s="54" t="s">
        <v>74</v>
      </c>
      <c r="M16" s="53" t="s">
        <v>1109</v>
      </c>
      <c r="N16" s="53" t="s">
        <v>1109</v>
      </c>
      <c r="O16" s="52" t="s">
        <v>45</v>
      </c>
      <c r="P16" s="53" t="s">
        <v>46</v>
      </c>
      <c r="Q16" s="55" t="s">
        <v>65</v>
      </c>
      <c r="R16" s="55" t="s">
        <v>75</v>
      </c>
      <c r="S16" s="56">
        <v>87704000</v>
      </c>
      <c r="T16" s="67">
        <v>0</v>
      </c>
      <c r="U16" s="67">
        <v>1</v>
      </c>
      <c r="V16" s="67">
        <v>1</v>
      </c>
      <c r="W16" s="67">
        <v>1</v>
      </c>
      <c r="X16" s="68">
        <f t="shared" si="0"/>
        <v>3</v>
      </c>
      <c r="Z16" s="248" t="s">
        <v>91</v>
      </c>
      <c r="AA16" s="240">
        <v>5</v>
      </c>
      <c r="AB16" s="240">
        <f>AA16</f>
        <v>5</v>
      </c>
      <c r="AC16" s="243">
        <f t="shared" si="1"/>
        <v>5.1020408163265307E-2</v>
      </c>
      <c r="AD16" s="533"/>
      <c r="BN16" s="16"/>
    </row>
    <row r="17" spans="2:66" ht="72" customHeight="1">
      <c r="B17" s="53" t="s">
        <v>49</v>
      </c>
      <c r="C17" s="52" t="s">
        <v>76</v>
      </c>
      <c r="D17" s="53" t="s">
        <v>77</v>
      </c>
      <c r="E17" s="76" t="s">
        <v>1111</v>
      </c>
      <c r="F17" s="52" t="s">
        <v>52</v>
      </c>
      <c r="G17" s="53" t="s">
        <v>79</v>
      </c>
      <c r="H17" s="52" t="s">
        <v>80</v>
      </c>
      <c r="I17" s="52" t="s">
        <v>81</v>
      </c>
      <c r="J17" s="52" t="s">
        <v>82</v>
      </c>
      <c r="K17" s="53" t="s">
        <v>83</v>
      </c>
      <c r="L17" s="54" t="s">
        <v>84</v>
      </c>
      <c r="M17" s="53" t="s">
        <v>1109</v>
      </c>
      <c r="N17" s="53" t="s">
        <v>1109</v>
      </c>
      <c r="O17" s="52" t="s">
        <v>45</v>
      </c>
      <c r="P17" s="53" t="s">
        <v>46</v>
      </c>
      <c r="Q17" s="55" t="s">
        <v>47</v>
      </c>
      <c r="R17" s="55" t="s">
        <v>58</v>
      </c>
      <c r="S17" s="56" t="s">
        <v>52</v>
      </c>
      <c r="T17" s="67">
        <v>0</v>
      </c>
      <c r="U17" s="67">
        <v>1</v>
      </c>
      <c r="V17" s="67">
        <v>1</v>
      </c>
      <c r="W17" s="67">
        <v>1</v>
      </c>
      <c r="X17" s="68">
        <f t="shared" si="0"/>
        <v>3</v>
      </c>
      <c r="Z17" s="248" t="s">
        <v>308</v>
      </c>
      <c r="AA17" s="240">
        <v>16</v>
      </c>
      <c r="AB17" s="240">
        <f t="shared" ref="AB17" si="2">AA17-1</f>
        <v>15</v>
      </c>
      <c r="AC17" s="243">
        <f t="shared" si="1"/>
        <v>0.15306122448979592</v>
      </c>
      <c r="AD17" s="533"/>
      <c r="BN17" s="16"/>
    </row>
    <row r="18" spans="2:66" ht="72" customHeight="1">
      <c r="B18" s="53" t="s">
        <v>66</v>
      </c>
      <c r="C18" s="52" t="s">
        <v>34</v>
      </c>
      <c r="D18" s="52" t="s">
        <v>85</v>
      </c>
      <c r="E18" s="76" t="s">
        <v>86</v>
      </c>
      <c r="F18" s="52" t="s">
        <v>34</v>
      </c>
      <c r="G18" s="53" t="s">
        <v>87</v>
      </c>
      <c r="H18" s="52" t="s">
        <v>88</v>
      </c>
      <c r="I18" s="52" t="s">
        <v>89</v>
      </c>
      <c r="J18" s="52" t="s">
        <v>88</v>
      </c>
      <c r="K18" s="53" t="s">
        <v>90</v>
      </c>
      <c r="L18" s="54" t="s">
        <v>43</v>
      </c>
      <c r="M18" s="53" t="s">
        <v>1112</v>
      </c>
      <c r="N18" s="53" t="s">
        <v>1112</v>
      </c>
      <c r="O18" s="52" t="s">
        <v>45</v>
      </c>
      <c r="P18" s="53" t="s">
        <v>46</v>
      </c>
      <c r="Q18" s="55" t="s">
        <v>47</v>
      </c>
      <c r="R18" s="55" t="s">
        <v>58</v>
      </c>
      <c r="S18" s="56" t="s">
        <v>52</v>
      </c>
      <c r="T18" s="67">
        <v>0</v>
      </c>
      <c r="U18" s="67">
        <v>1</v>
      </c>
      <c r="V18" s="67">
        <v>0</v>
      </c>
      <c r="W18" s="67">
        <v>0</v>
      </c>
      <c r="X18" s="68">
        <f t="shared" si="0"/>
        <v>1</v>
      </c>
      <c r="Z18" s="248" t="s">
        <v>137</v>
      </c>
      <c r="AA18" s="240">
        <v>5</v>
      </c>
      <c r="AB18" s="240">
        <f t="shared" ref="AB18:AB23" si="3">AA18</f>
        <v>5</v>
      </c>
      <c r="AC18" s="243">
        <f t="shared" si="1"/>
        <v>5.1020408163265307E-2</v>
      </c>
      <c r="AD18" s="534">
        <f>+AC18+AC19+AC20+AC21+AC22+AC23</f>
        <v>0.1326530612244898</v>
      </c>
      <c r="BN18" s="16"/>
    </row>
    <row r="19" spans="2:66" ht="72" customHeight="1">
      <c r="B19" s="42" t="s">
        <v>91</v>
      </c>
      <c r="C19" s="52" t="s">
        <v>34</v>
      </c>
      <c r="D19" s="52" t="s">
        <v>1113</v>
      </c>
      <c r="E19" s="76" t="s">
        <v>52</v>
      </c>
      <c r="F19" s="52" t="s">
        <v>52</v>
      </c>
      <c r="G19" s="53" t="s">
        <v>93</v>
      </c>
      <c r="H19" s="52" t="s">
        <v>94</v>
      </c>
      <c r="I19" s="52" t="s">
        <v>95</v>
      </c>
      <c r="J19" s="52" t="s">
        <v>1114</v>
      </c>
      <c r="K19" s="53" t="s">
        <v>97</v>
      </c>
      <c r="L19" s="54" t="s">
        <v>98</v>
      </c>
      <c r="M19" s="53" t="s">
        <v>1109</v>
      </c>
      <c r="N19" s="53" t="s">
        <v>1109</v>
      </c>
      <c r="O19" s="52" t="s">
        <v>45</v>
      </c>
      <c r="P19" s="53" t="s">
        <v>46</v>
      </c>
      <c r="Q19" s="55" t="s">
        <v>47</v>
      </c>
      <c r="R19" s="55" t="s">
        <v>58</v>
      </c>
      <c r="S19" s="56" t="s">
        <v>52</v>
      </c>
      <c r="T19" s="67">
        <v>25</v>
      </c>
      <c r="U19" s="67">
        <v>25</v>
      </c>
      <c r="V19" s="67">
        <v>50</v>
      </c>
      <c r="W19" s="67"/>
      <c r="X19" s="68">
        <f t="shared" si="0"/>
        <v>100</v>
      </c>
      <c r="Z19" s="248" t="s">
        <v>854</v>
      </c>
      <c r="AA19" s="240">
        <v>1</v>
      </c>
      <c r="AB19" s="240">
        <f t="shared" si="3"/>
        <v>1</v>
      </c>
      <c r="AC19" s="243">
        <f t="shared" si="1"/>
        <v>1.020408163265306E-2</v>
      </c>
      <c r="AD19" s="535"/>
      <c r="BN19" s="16"/>
    </row>
    <row r="20" spans="2:66" ht="72" customHeight="1">
      <c r="B20" s="57" t="s">
        <v>49</v>
      </c>
      <c r="C20" s="58" t="s">
        <v>34</v>
      </c>
      <c r="D20" s="59" t="s">
        <v>59</v>
      </c>
      <c r="E20" s="59" t="s">
        <v>52</v>
      </c>
      <c r="F20" s="58" t="s">
        <v>37</v>
      </c>
      <c r="G20" s="57" t="s">
        <v>99</v>
      </c>
      <c r="H20" s="60" t="s">
        <v>100</v>
      </c>
      <c r="I20" s="312" t="s">
        <v>1115</v>
      </c>
      <c r="J20" s="57" t="s">
        <v>102</v>
      </c>
      <c r="K20" s="57" t="s">
        <v>103</v>
      </c>
      <c r="L20" s="62" t="s">
        <v>74</v>
      </c>
      <c r="M20" s="61" t="s">
        <v>1109</v>
      </c>
      <c r="N20" s="57" t="s">
        <v>1109</v>
      </c>
      <c r="O20" s="62" t="s">
        <v>45</v>
      </c>
      <c r="P20" s="63" t="s">
        <v>46</v>
      </c>
      <c r="Q20" s="62" t="s">
        <v>47</v>
      </c>
      <c r="R20" s="64" t="s">
        <v>58</v>
      </c>
      <c r="S20" s="65" t="s">
        <v>52</v>
      </c>
      <c r="T20" s="75">
        <v>1</v>
      </c>
      <c r="U20" s="75">
        <v>3</v>
      </c>
      <c r="V20" s="75">
        <v>2</v>
      </c>
      <c r="W20" s="75">
        <v>3</v>
      </c>
      <c r="X20" s="75">
        <f t="shared" si="0"/>
        <v>9</v>
      </c>
      <c r="Z20" s="248" t="s">
        <v>690</v>
      </c>
      <c r="AA20" s="240">
        <v>1</v>
      </c>
      <c r="AB20" s="240">
        <f t="shared" si="3"/>
        <v>1</v>
      </c>
      <c r="AC20" s="243">
        <f t="shared" si="1"/>
        <v>1.020408163265306E-2</v>
      </c>
      <c r="AD20" s="535"/>
      <c r="BN20" s="16"/>
    </row>
    <row r="21" spans="2:66" ht="72" customHeight="1">
      <c r="B21" s="40" t="s">
        <v>114</v>
      </c>
      <c r="C21" s="40" t="s">
        <v>115</v>
      </c>
      <c r="D21" s="40" t="s">
        <v>52</v>
      </c>
      <c r="E21" s="40" t="s">
        <v>52</v>
      </c>
      <c r="F21" s="41" t="s">
        <v>52</v>
      </c>
      <c r="G21" s="40" t="s">
        <v>116</v>
      </c>
      <c r="H21" s="42" t="s">
        <v>117</v>
      </c>
      <c r="I21" s="40" t="s">
        <v>1116</v>
      </c>
      <c r="J21" s="40" t="s">
        <v>119</v>
      </c>
      <c r="K21" s="40" t="s">
        <v>120</v>
      </c>
      <c r="L21" s="43" t="s">
        <v>43</v>
      </c>
      <c r="M21" s="40" t="s">
        <v>1117</v>
      </c>
      <c r="N21" s="40" t="s">
        <v>111</v>
      </c>
      <c r="O21" s="40" t="s">
        <v>112</v>
      </c>
      <c r="P21" s="40" t="s">
        <v>113</v>
      </c>
      <c r="Q21" s="44" t="s">
        <v>47</v>
      </c>
      <c r="R21" s="44" t="s">
        <v>58</v>
      </c>
      <c r="S21" s="79" t="s">
        <v>52</v>
      </c>
      <c r="T21" s="80">
        <v>93194115800</v>
      </c>
      <c r="U21" s="80">
        <v>186388231600</v>
      </c>
      <c r="V21" s="80">
        <v>279582347400</v>
      </c>
      <c r="W21" s="80">
        <v>372776463200</v>
      </c>
      <c r="X21" s="81">
        <f>SUM(T21:W21)</f>
        <v>931941158000</v>
      </c>
      <c r="Z21" s="248" t="s">
        <v>360</v>
      </c>
      <c r="AA21" s="240">
        <v>2</v>
      </c>
      <c r="AB21" s="240">
        <f t="shared" si="3"/>
        <v>2</v>
      </c>
      <c r="AC21" s="243">
        <f t="shared" si="1"/>
        <v>2.0408163265306121E-2</v>
      </c>
      <c r="AD21" s="535"/>
      <c r="AE21" s="16">
        <v>14</v>
      </c>
    </row>
    <row r="22" spans="2:66" ht="72" customHeight="1">
      <c r="B22" s="40" t="s">
        <v>114</v>
      </c>
      <c r="C22" s="40" t="s">
        <v>115</v>
      </c>
      <c r="D22" s="40" t="s">
        <v>52</v>
      </c>
      <c r="E22" s="40" t="s">
        <v>52</v>
      </c>
      <c r="F22" s="41" t="s">
        <v>52</v>
      </c>
      <c r="G22" s="40" t="s">
        <v>121</v>
      </c>
      <c r="H22" s="42" t="s">
        <v>122</v>
      </c>
      <c r="I22" s="82" t="s">
        <v>1118</v>
      </c>
      <c r="J22" s="40" t="s">
        <v>124</v>
      </c>
      <c r="K22" s="40" t="s">
        <v>125</v>
      </c>
      <c r="L22" s="43" t="s">
        <v>43</v>
      </c>
      <c r="M22" s="40" t="s">
        <v>126</v>
      </c>
      <c r="N22" s="40" t="s">
        <v>127</v>
      </c>
      <c r="O22" s="40" t="s">
        <v>112</v>
      </c>
      <c r="P22" s="40" t="s">
        <v>113</v>
      </c>
      <c r="Q22" s="44" t="s">
        <v>47</v>
      </c>
      <c r="R22" s="44" t="s">
        <v>58</v>
      </c>
      <c r="S22" s="79" t="s">
        <v>52</v>
      </c>
      <c r="T22" s="80">
        <v>2000000000</v>
      </c>
      <c r="U22" s="80">
        <v>2830000000</v>
      </c>
      <c r="V22" s="80">
        <v>2835000000</v>
      </c>
      <c r="W22" s="80">
        <v>2835000000</v>
      </c>
      <c r="X22" s="80">
        <f>SUM(T22:W22)</f>
        <v>10500000000</v>
      </c>
      <c r="Z22" s="248" t="s">
        <v>114</v>
      </c>
      <c r="AA22" s="240">
        <v>3</v>
      </c>
      <c r="AB22" s="240">
        <f t="shared" si="3"/>
        <v>3</v>
      </c>
      <c r="AC22" s="243">
        <f t="shared" si="1"/>
        <v>3.0612244897959183E-2</v>
      </c>
      <c r="AD22" s="535"/>
    </row>
    <row r="23" spans="2:66" ht="124.8">
      <c r="B23" s="53" t="s">
        <v>66</v>
      </c>
      <c r="C23" s="40" t="s">
        <v>115</v>
      </c>
      <c r="D23" s="40" t="s">
        <v>128</v>
      </c>
      <c r="E23" s="40" t="s">
        <v>52</v>
      </c>
      <c r="F23" s="41" t="s">
        <v>129</v>
      </c>
      <c r="G23" s="40" t="s">
        <v>130</v>
      </c>
      <c r="H23" s="42" t="s">
        <v>131</v>
      </c>
      <c r="I23" s="40" t="s">
        <v>132</v>
      </c>
      <c r="J23" s="40" t="s">
        <v>133</v>
      </c>
      <c r="K23" s="40" t="s">
        <v>1119</v>
      </c>
      <c r="L23" s="43" t="s">
        <v>109</v>
      </c>
      <c r="M23" s="40" t="s">
        <v>135</v>
      </c>
      <c r="N23" s="40" t="s">
        <v>1120</v>
      </c>
      <c r="O23" s="40" t="s">
        <v>112</v>
      </c>
      <c r="P23" s="40" t="s">
        <v>113</v>
      </c>
      <c r="Q23" s="44" t="s">
        <v>47</v>
      </c>
      <c r="R23" s="44" t="s">
        <v>58</v>
      </c>
      <c r="S23" s="79" t="s">
        <v>52</v>
      </c>
      <c r="T23" s="83">
        <v>0</v>
      </c>
      <c r="U23" s="83">
        <v>1</v>
      </c>
      <c r="V23" s="83">
        <v>0</v>
      </c>
      <c r="W23" s="83">
        <v>1</v>
      </c>
      <c r="X23" s="84">
        <f>+W23+U23</f>
        <v>2</v>
      </c>
      <c r="Z23" s="248" t="s">
        <v>861</v>
      </c>
      <c r="AA23" s="240">
        <v>1</v>
      </c>
      <c r="AB23" s="240">
        <f t="shared" si="3"/>
        <v>1</v>
      </c>
      <c r="AC23" s="243">
        <f t="shared" si="1"/>
        <v>1.020408163265306E-2</v>
      </c>
      <c r="AD23" s="536"/>
    </row>
    <row r="24" spans="2:66" ht="78">
      <c r="B24" s="40" t="s">
        <v>137</v>
      </c>
      <c r="C24" s="85" t="s">
        <v>138</v>
      </c>
      <c r="D24" s="40" t="s">
        <v>52</v>
      </c>
      <c r="E24" s="40" t="s">
        <v>52</v>
      </c>
      <c r="F24" s="41" t="s">
        <v>52</v>
      </c>
      <c r="G24" s="40" t="s">
        <v>145</v>
      </c>
      <c r="H24" s="42" t="s">
        <v>146</v>
      </c>
      <c r="I24" s="86" t="s">
        <v>147</v>
      </c>
      <c r="J24" s="86" t="s">
        <v>148</v>
      </c>
      <c r="K24" s="40" t="s">
        <v>149</v>
      </c>
      <c r="L24" s="43" t="s">
        <v>109</v>
      </c>
      <c r="M24" s="40" t="s">
        <v>150</v>
      </c>
      <c r="N24" s="40" t="s">
        <v>151</v>
      </c>
      <c r="O24" s="87" t="s">
        <v>112</v>
      </c>
      <c r="P24" s="87" t="s">
        <v>113</v>
      </c>
      <c r="Q24" s="44" t="s">
        <v>47</v>
      </c>
      <c r="R24" s="44" t="s">
        <v>58</v>
      </c>
      <c r="S24" s="88" t="s">
        <v>52</v>
      </c>
      <c r="T24" s="45">
        <v>0</v>
      </c>
      <c r="U24" s="45">
        <v>0.4</v>
      </c>
      <c r="V24" s="45">
        <v>0</v>
      </c>
      <c r="W24" s="45">
        <v>0.6</v>
      </c>
      <c r="X24" s="45">
        <v>1</v>
      </c>
      <c r="Z24" s="248" t="s">
        <v>205</v>
      </c>
      <c r="AA24" s="240">
        <v>4</v>
      </c>
      <c r="AB24" s="240">
        <f>AA24-1</f>
        <v>3</v>
      </c>
      <c r="AC24" s="243">
        <f t="shared" si="1"/>
        <v>3.0612244897959183E-2</v>
      </c>
      <c r="AD24" s="537">
        <f>+SUM(AC24:AC28)</f>
        <v>0.34693877551020408</v>
      </c>
    </row>
    <row r="25" spans="2:66" ht="41.4">
      <c r="B25" s="106" t="s">
        <v>160</v>
      </c>
      <c r="C25" s="106" t="s">
        <v>161</v>
      </c>
      <c r="D25" s="106" t="s">
        <v>162</v>
      </c>
      <c r="E25" s="106" t="s">
        <v>163</v>
      </c>
      <c r="F25" s="107" t="s">
        <v>52</v>
      </c>
      <c r="G25" s="108" t="s">
        <v>164</v>
      </c>
      <c r="H25" s="106" t="s">
        <v>165</v>
      </c>
      <c r="I25" s="106" t="s">
        <v>166</v>
      </c>
      <c r="J25" s="106" t="s">
        <v>165</v>
      </c>
      <c r="K25" s="106" t="s">
        <v>167</v>
      </c>
      <c r="L25" s="106" t="s">
        <v>142</v>
      </c>
      <c r="M25" s="106" t="s">
        <v>1121</v>
      </c>
      <c r="N25" s="106" t="s">
        <v>1121</v>
      </c>
      <c r="O25" s="106" t="s">
        <v>168</v>
      </c>
      <c r="P25" s="106" t="s">
        <v>159</v>
      </c>
      <c r="Q25" s="106" t="s">
        <v>47</v>
      </c>
      <c r="R25" s="106" t="s">
        <v>58</v>
      </c>
      <c r="S25" s="109" t="s">
        <v>34</v>
      </c>
      <c r="T25" s="110">
        <v>0</v>
      </c>
      <c r="U25" s="110">
        <v>1</v>
      </c>
      <c r="V25" s="110">
        <v>0</v>
      </c>
      <c r="W25" s="110">
        <v>0</v>
      </c>
      <c r="X25" s="110">
        <f>SUM(T25:W25)</f>
        <v>1</v>
      </c>
      <c r="Z25" s="248" t="s">
        <v>451</v>
      </c>
      <c r="AA25" s="240">
        <v>7</v>
      </c>
      <c r="AB25" s="240">
        <f>AA25-2</f>
        <v>5</v>
      </c>
      <c r="AC25" s="243">
        <f t="shared" si="1"/>
        <v>5.1020408163265307E-2</v>
      </c>
      <c r="AD25" s="538"/>
    </row>
    <row r="26" spans="2:66" ht="69">
      <c r="B26" s="106" t="s">
        <v>160</v>
      </c>
      <c r="C26" s="106" t="s">
        <v>161</v>
      </c>
      <c r="D26" s="106" t="s">
        <v>162</v>
      </c>
      <c r="E26" s="106" t="s">
        <v>163</v>
      </c>
      <c r="F26" s="107" t="s">
        <v>52</v>
      </c>
      <c r="G26" s="108" t="s">
        <v>169</v>
      </c>
      <c r="H26" s="108" t="s">
        <v>170</v>
      </c>
      <c r="I26" s="108" t="s">
        <v>171</v>
      </c>
      <c r="J26" s="106" t="s">
        <v>172</v>
      </c>
      <c r="K26" s="106" t="s">
        <v>173</v>
      </c>
      <c r="L26" s="106" t="s">
        <v>142</v>
      </c>
      <c r="M26" s="106" t="s">
        <v>1121</v>
      </c>
      <c r="N26" s="106" t="s">
        <v>1121</v>
      </c>
      <c r="O26" s="106" t="s">
        <v>168</v>
      </c>
      <c r="P26" s="106" t="s">
        <v>159</v>
      </c>
      <c r="Q26" s="106" t="s">
        <v>65</v>
      </c>
      <c r="R26" s="106" t="s">
        <v>75</v>
      </c>
      <c r="S26" s="109">
        <v>3000000</v>
      </c>
      <c r="T26" s="110">
        <v>0</v>
      </c>
      <c r="U26" s="110">
        <v>0</v>
      </c>
      <c r="V26" s="110">
        <v>0</v>
      </c>
      <c r="W26" s="110">
        <v>2</v>
      </c>
      <c r="X26" s="110">
        <f t="shared" ref="X26:X31" si="4">SUM(T26:W26)</f>
        <v>2</v>
      </c>
      <c r="Z26" s="248" t="s">
        <v>160</v>
      </c>
      <c r="AA26" s="240">
        <v>6</v>
      </c>
      <c r="AB26" s="240">
        <f>AA26-2</f>
        <v>4</v>
      </c>
      <c r="AC26" s="243">
        <f t="shared" si="1"/>
        <v>4.0816326530612242E-2</v>
      </c>
      <c r="AD26" s="538"/>
    </row>
    <row r="27" spans="2:66" ht="41.4">
      <c r="B27" s="106" t="s">
        <v>160</v>
      </c>
      <c r="C27" s="106" t="s">
        <v>161</v>
      </c>
      <c r="D27" s="106" t="s">
        <v>162</v>
      </c>
      <c r="E27" s="106" t="s">
        <v>163</v>
      </c>
      <c r="F27" s="107" t="s">
        <v>52</v>
      </c>
      <c r="G27" s="108" t="s">
        <v>174</v>
      </c>
      <c r="H27" s="108" t="s">
        <v>175</v>
      </c>
      <c r="I27" s="106" t="s">
        <v>176</v>
      </c>
      <c r="J27" s="108" t="s">
        <v>175</v>
      </c>
      <c r="K27" s="106" t="s">
        <v>177</v>
      </c>
      <c r="L27" s="106" t="s">
        <v>43</v>
      </c>
      <c r="M27" s="106" t="s">
        <v>1121</v>
      </c>
      <c r="N27" s="106" t="s">
        <v>1121</v>
      </c>
      <c r="O27" s="106" t="s">
        <v>168</v>
      </c>
      <c r="P27" s="106" t="s">
        <v>159</v>
      </c>
      <c r="Q27" s="106" t="s">
        <v>47</v>
      </c>
      <c r="R27" s="106" t="s">
        <v>58</v>
      </c>
      <c r="S27" s="109" t="s">
        <v>34</v>
      </c>
      <c r="T27" s="110">
        <v>0</v>
      </c>
      <c r="U27" s="110">
        <v>10</v>
      </c>
      <c r="V27" s="110">
        <v>10</v>
      </c>
      <c r="W27" s="110">
        <v>10</v>
      </c>
      <c r="X27" s="110">
        <f t="shared" si="4"/>
        <v>30</v>
      </c>
      <c r="Z27" s="248" t="s">
        <v>295</v>
      </c>
      <c r="AA27" s="240">
        <v>1</v>
      </c>
      <c r="AB27" s="240">
        <f>AA27</f>
        <v>1</v>
      </c>
      <c r="AC27" s="243">
        <f t="shared" si="1"/>
        <v>1.020408163265306E-2</v>
      </c>
      <c r="AD27" s="538"/>
    </row>
    <row r="28" spans="2:66" ht="41.4">
      <c r="B28" s="106" t="s">
        <v>160</v>
      </c>
      <c r="C28" s="106" t="s">
        <v>161</v>
      </c>
      <c r="D28" s="106" t="s">
        <v>162</v>
      </c>
      <c r="E28" s="106" t="s">
        <v>178</v>
      </c>
      <c r="F28" s="107" t="s">
        <v>52</v>
      </c>
      <c r="G28" s="108" t="s">
        <v>179</v>
      </c>
      <c r="H28" s="108" t="s">
        <v>180</v>
      </c>
      <c r="I28" s="108" t="s">
        <v>181</v>
      </c>
      <c r="J28" s="106" t="s">
        <v>180</v>
      </c>
      <c r="K28" s="111" t="s">
        <v>182</v>
      </c>
      <c r="L28" s="106" t="s">
        <v>43</v>
      </c>
      <c r="M28" s="106" t="s">
        <v>1121</v>
      </c>
      <c r="N28" s="106" t="s">
        <v>1121</v>
      </c>
      <c r="O28" s="106" t="s">
        <v>168</v>
      </c>
      <c r="P28" s="106" t="s">
        <v>159</v>
      </c>
      <c r="Q28" s="106" t="s">
        <v>47</v>
      </c>
      <c r="R28" s="106" t="s">
        <v>58</v>
      </c>
      <c r="S28" s="109" t="s">
        <v>34</v>
      </c>
      <c r="T28" s="112">
        <v>0</v>
      </c>
      <c r="U28" s="110">
        <v>1</v>
      </c>
      <c r="V28" s="110">
        <v>1</v>
      </c>
      <c r="W28" s="110">
        <v>1</v>
      </c>
      <c r="X28" s="110">
        <f t="shared" si="4"/>
        <v>3</v>
      </c>
      <c r="Z28" s="248" t="s">
        <v>49</v>
      </c>
      <c r="AA28" s="240">
        <v>25</v>
      </c>
      <c r="AB28" s="240">
        <f>AA28-1-3</f>
        <v>21</v>
      </c>
      <c r="AC28" s="243">
        <f>+AB28/$AB$30</f>
        <v>0.21428571428571427</v>
      </c>
      <c r="AD28" s="539"/>
    </row>
    <row r="29" spans="2:66" ht="69">
      <c r="B29" s="53" t="s">
        <v>33</v>
      </c>
      <c r="C29" s="111" t="s">
        <v>183</v>
      </c>
      <c r="D29" s="111" t="s">
        <v>184</v>
      </c>
      <c r="E29" s="111" t="s">
        <v>34</v>
      </c>
      <c r="F29" s="107" t="s">
        <v>52</v>
      </c>
      <c r="G29" s="111" t="s">
        <v>185</v>
      </c>
      <c r="H29" s="111" t="s">
        <v>186</v>
      </c>
      <c r="I29" s="111" t="s">
        <v>187</v>
      </c>
      <c r="J29" s="111" t="s">
        <v>188</v>
      </c>
      <c r="K29" s="111" t="s">
        <v>189</v>
      </c>
      <c r="L29" s="111" t="s">
        <v>109</v>
      </c>
      <c r="M29" s="106" t="s">
        <v>1121</v>
      </c>
      <c r="N29" s="106" t="s">
        <v>1121</v>
      </c>
      <c r="O29" s="111" t="s">
        <v>190</v>
      </c>
      <c r="P29" s="111" t="s">
        <v>159</v>
      </c>
      <c r="Q29" s="106" t="s">
        <v>47</v>
      </c>
      <c r="R29" s="106" t="s">
        <v>58</v>
      </c>
      <c r="S29" s="109" t="s">
        <v>34</v>
      </c>
      <c r="T29" s="113">
        <v>0</v>
      </c>
      <c r="U29" s="113">
        <v>0.5</v>
      </c>
      <c r="V29" s="113">
        <v>0</v>
      </c>
      <c r="W29" s="113">
        <v>0.5</v>
      </c>
      <c r="X29" s="114">
        <f t="shared" si="4"/>
        <v>1</v>
      </c>
      <c r="Z29" s="248" t="s">
        <v>1122</v>
      </c>
      <c r="AA29" s="240"/>
      <c r="AB29" s="240"/>
      <c r="AC29" s="243">
        <f t="shared" si="1"/>
        <v>0</v>
      </c>
      <c r="AD29" s="244">
        <f>+AD24+AD18+AD15+AD13</f>
        <v>1</v>
      </c>
    </row>
    <row r="30" spans="2:66" ht="69">
      <c r="B30" s="111" t="s">
        <v>49</v>
      </c>
      <c r="C30" s="111" t="s">
        <v>183</v>
      </c>
      <c r="D30" s="111" t="s">
        <v>184</v>
      </c>
      <c r="E30" s="111" t="s">
        <v>34</v>
      </c>
      <c r="F30" s="107" t="s">
        <v>52</v>
      </c>
      <c r="G30" s="111" t="s">
        <v>1123</v>
      </c>
      <c r="H30" s="108" t="s">
        <v>192</v>
      </c>
      <c r="I30" s="108" t="s">
        <v>193</v>
      </c>
      <c r="J30" s="106" t="s">
        <v>192</v>
      </c>
      <c r="K30" s="111" t="s">
        <v>194</v>
      </c>
      <c r="L30" s="111" t="s">
        <v>109</v>
      </c>
      <c r="M30" s="106" t="s">
        <v>1121</v>
      </c>
      <c r="N30" s="106" t="s">
        <v>1121</v>
      </c>
      <c r="O30" s="111" t="s">
        <v>190</v>
      </c>
      <c r="P30" s="111" t="s">
        <v>159</v>
      </c>
      <c r="Q30" s="106" t="s">
        <v>47</v>
      </c>
      <c r="R30" s="106" t="s">
        <v>58</v>
      </c>
      <c r="S30" s="109" t="s">
        <v>34</v>
      </c>
      <c r="T30" s="112">
        <v>0</v>
      </c>
      <c r="U30" s="112">
        <v>1</v>
      </c>
      <c r="V30" s="112">
        <v>0</v>
      </c>
      <c r="W30" s="112">
        <v>1</v>
      </c>
      <c r="X30" s="110">
        <f t="shared" si="4"/>
        <v>2</v>
      </c>
      <c r="Z30" s="249" t="s">
        <v>1124</v>
      </c>
      <c r="AA30">
        <v>130</v>
      </c>
      <c r="AB30" s="16">
        <f>+SUM(AB13:AB28)</f>
        <v>98</v>
      </c>
      <c r="AC30" s="239">
        <f t="shared" si="1"/>
        <v>1</v>
      </c>
    </row>
    <row r="31" spans="2:66" ht="69">
      <c r="B31" s="201" t="s">
        <v>160</v>
      </c>
      <c r="C31" s="202" t="s">
        <v>34</v>
      </c>
      <c r="D31" s="201" t="s">
        <v>162</v>
      </c>
      <c r="E31" s="201" t="s">
        <v>178</v>
      </c>
      <c r="F31" s="203" t="s">
        <v>52</v>
      </c>
      <c r="G31" s="202" t="s">
        <v>195</v>
      </c>
      <c r="H31" s="204" t="s">
        <v>1125</v>
      </c>
      <c r="I31" s="205" t="s">
        <v>197</v>
      </c>
      <c r="J31" s="201" t="s">
        <v>198</v>
      </c>
      <c r="K31" s="201" t="s">
        <v>199</v>
      </c>
      <c r="L31" s="202" t="s">
        <v>109</v>
      </c>
      <c r="M31" s="201" t="s">
        <v>1121</v>
      </c>
      <c r="N31" s="201" t="s">
        <v>1121</v>
      </c>
      <c r="O31" s="201" t="s">
        <v>168</v>
      </c>
      <c r="P31" s="202" t="s">
        <v>159</v>
      </c>
      <c r="Q31" s="201" t="s">
        <v>47</v>
      </c>
      <c r="R31" s="201" t="s">
        <v>58</v>
      </c>
      <c r="S31" s="206" t="s">
        <v>34</v>
      </c>
      <c r="T31" s="207">
        <v>0</v>
      </c>
      <c r="U31" s="207">
        <v>1</v>
      </c>
      <c r="V31" s="207">
        <v>0</v>
      </c>
      <c r="W31" s="207">
        <v>1</v>
      </c>
      <c r="X31" s="208">
        <f t="shared" si="4"/>
        <v>2</v>
      </c>
      <c r="Z31" s="26"/>
      <c r="AA31"/>
    </row>
    <row r="32" spans="2:66" ht="55.2">
      <c r="B32" s="201" t="s">
        <v>160</v>
      </c>
      <c r="C32" s="202" t="s">
        <v>34</v>
      </c>
      <c r="D32" s="201" t="s">
        <v>162</v>
      </c>
      <c r="E32" s="201" t="s">
        <v>178</v>
      </c>
      <c r="F32" s="203" t="s">
        <v>52</v>
      </c>
      <c r="G32" s="202" t="s">
        <v>200</v>
      </c>
      <c r="H32" s="202" t="s">
        <v>1126</v>
      </c>
      <c r="I32" s="205" t="s">
        <v>202</v>
      </c>
      <c r="J32" s="201" t="s">
        <v>203</v>
      </c>
      <c r="K32" s="201" t="s">
        <v>204</v>
      </c>
      <c r="L32" s="202" t="s">
        <v>109</v>
      </c>
      <c r="M32" s="201" t="s">
        <v>1121</v>
      </c>
      <c r="N32" s="201" t="s">
        <v>1121</v>
      </c>
      <c r="O32" s="201" t="s">
        <v>168</v>
      </c>
      <c r="P32" s="202" t="s">
        <v>159</v>
      </c>
      <c r="Q32" s="201" t="s">
        <v>47</v>
      </c>
      <c r="R32" s="201" t="s">
        <v>58</v>
      </c>
      <c r="S32" s="206" t="s">
        <v>34</v>
      </c>
      <c r="T32" s="209">
        <v>0</v>
      </c>
      <c r="U32" s="209">
        <v>0.9</v>
      </c>
      <c r="V32" s="209">
        <v>0</v>
      </c>
      <c r="W32" s="209">
        <v>0.9</v>
      </c>
      <c r="X32" s="210">
        <f>SUM(T32:W32)/2</f>
        <v>0.9</v>
      </c>
      <c r="Z32" s="26"/>
      <c r="AA32"/>
    </row>
    <row r="33" spans="2:26" ht="249.6">
      <c r="B33" s="158" t="s">
        <v>205</v>
      </c>
      <c r="C33" s="158" t="s">
        <v>206</v>
      </c>
      <c r="D33" s="158" t="s">
        <v>77</v>
      </c>
      <c r="E33" s="158" t="s">
        <v>52</v>
      </c>
      <c r="F33" s="160" t="s">
        <v>52</v>
      </c>
      <c r="G33" s="158" t="s">
        <v>207</v>
      </c>
      <c r="H33" s="59" t="s">
        <v>1127</v>
      </c>
      <c r="I33" s="158" t="s">
        <v>209</v>
      </c>
      <c r="J33" s="158" t="s">
        <v>1128</v>
      </c>
      <c r="K33" s="158" t="s">
        <v>211</v>
      </c>
      <c r="L33" s="161" t="s">
        <v>43</v>
      </c>
      <c r="M33" s="158" t="s">
        <v>1129</v>
      </c>
      <c r="N33" s="158" t="s">
        <v>1129</v>
      </c>
      <c r="O33" s="158" t="s">
        <v>213</v>
      </c>
      <c r="P33" s="158" t="s">
        <v>214</v>
      </c>
      <c r="Q33" s="162" t="s">
        <v>65</v>
      </c>
      <c r="R33" s="162" t="s">
        <v>58</v>
      </c>
      <c r="S33" s="163" t="s">
        <v>215</v>
      </c>
      <c r="T33" s="222" t="s">
        <v>1130</v>
      </c>
      <c r="U33" s="222" t="s">
        <v>1130</v>
      </c>
      <c r="V33" s="222" t="s">
        <v>1130</v>
      </c>
      <c r="W33" s="222" t="s">
        <v>1130</v>
      </c>
      <c r="X33" s="222" t="s">
        <v>1130</v>
      </c>
      <c r="Z33" s="26"/>
    </row>
    <row r="34" spans="2:26" ht="93.6">
      <c r="B34" s="40" t="s">
        <v>205</v>
      </c>
      <c r="C34" s="40" t="s">
        <v>1131</v>
      </c>
      <c r="D34" s="40" t="s">
        <v>77</v>
      </c>
      <c r="E34" s="40" t="s">
        <v>52</v>
      </c>
      <c r="F34" s="41" t="s">
        <v>52</v>
      </c>
      <c r="G34" s="40" t="s">
        <v>217</v>
      </c>
      <c r="H34" s="40" t="s">
        <v>218</v>
      </c>
      <c r="I34" s="91">
        <v>0.88</v>
      </c>
      <c r="J34" s="40" t="s">
        <v>219</v>
      </c>
      <c r="K34" s="40" t="s">
        <v>1132</v>
      </c>
      <c r="L34" s="43" t="s">
        <v>43</v>
      </c>
      <c r="M34" s="40" t="s">
        <v>1129</v>
      </c>
      <c r="N34" s="40" t="s">
        <v>1129</v>
      </c>
      <c r="O34" s="40" t="s">
        <v>213</v>
      </c>
      <c r="P34" s="40" t="s">
        <v>214</v>
      </c>
      <c r="Q34" s="44" t="s">
        <v>65</v>
      </c>
      <c r="R34" s="44" t="s">
        <v>58</v>
      </c>
      <c r="S34" s="31" t="s">
        <v>215</v>
      </c>
      <c r="T34" s="91">
        <v>0.88</v>
      </c>
      <c r="U34" s="91">
        <v>0.88</v>
      </c>
      <c r="V34" s="91">
        <v>0.88</v>
      </c>
      <c r="W34" s="91">
        <v>0.88</v>
      </c>
      <c r="X34" s="91">
        <v>0.88</v>
      </c>
      <c r="Z34" s="26"/>
    </row>
    <row r="35" spans="2:26" ht="62.4">
      <c r="B35" s="238" t="s">
        <v>33</v>
      </c>
      <c r="C35" s="115" t="s">
        <v>1133</v>
      </c>
      <c r="D35" s="115" t="s">
        <v>77</v>
      </c>
      <c r="E35" s="115" t="s">
        <v>1134</v>
      </c>
      <c r="F35" s="116" t="s">
        <v>52</v>
      </c>
      <c r="G35" s="115" t="s">
        <v>1135</v>
      </c>
      <c r="H35" s="115" t="s">
        <v>1136</v>
      </c>
      <c r="I35" s="117">
        <v>1</v>
      </c>
      <c r="J35" s="115" t="s">
        <v>1137</v>
      </c>
      <c r="K35" s="115" t="s">
        <v>1138</v>
      </c>
      <c r="L35" s="118" t="s">
        <v>43</v>
      </c>
      <c r="M35" s="115" t="s">
        <v>1139</v>
      </c>
      <c r="N35" s="115" t="s">
        <v>1140</v>
      </c>
      <c r="O35" s="115"/>
      <c r="P35" s="231" t="s">
        <v>1035</v>
      </c>
      <c r="Q35" s="119" t="s">
        <v>65</v>
      </c>
      <c r="R35" s="119" t="s">
        <v>58</v>
      </c>
      <c r="S35" s="120" t="s">
        <v>215</v>
      </c>
      <c r="T35" s="117">
        <v>1</v>
      </c>
      <c r="U35" s="117">
        <v>1</v>
      </c>
      <c r="V35" s="117">
        <v>1</v>
      </c>
      <c r="W35" s="117">
        <v>1</v>
      </c>
      <c r="X35" s="117">
        <v>1</v>
      </c>
      <c r="Z35" s="26"/>
    </row>
    <row r="36" spans="2:26" ht="62.4">
      <c r="B36" s="238" t="s">
        <v>33</v>
      </c>
      <c r="C36" s="115" t="s">
        <v>1133</v>
      </c>
      <c r="D36" s="115" t="s">
        <v>77</v>
      </c>
      <c r="E36" s="115" t="s">
        <v>1134</v>
      </c>
      <c r="F36" s="116" t="s">
        <v>52</v>
      </c>
      <c r="G36" s="115" t="s">
        <v>1135</v>
      </c>
      <c r="H36" s="115" t="s">
        <v>1136</v>
      </c>
      <c r="I36" s="117">
        <v>1</v>
      </c>
      <c r="J36" s="115" t="s">
        <v>1137</v>
      </c>
      <c r="K36" s="115" t="s">
        <v>1138</v>
      </c>
      <c r="L36" s="118" t="s">
        <v>43</v>
      </c>
      <c r="M36" s="115" t="s">
        <v>1139</v>
      </c>
      <c r="N36" s="115" t="s">
        <v>1140</v>
      </c>
      <c r="O36" s="227"/>
      <c r="P36" s="231" t="s">
        <v>1038</v>
      </c>
      <c r="Q36" s="229"/>
      <c r="R36" s="229"/>
      <c r="S36" s="230"/>
      <c r="T36" s="228"/>
      <c r="U36" s="228"/>
      <c r="V36" s="228"/>
      <c r="W36" s="228"/>
      <c r="X36" s="228"/>
      <c r="Z36" s="26"/>
    </row>
    <row r="37" spans="2:26" ht="62.4">
      <c r="B37" s="238" t="s">
        <v>33</v>
      </c>
      <c r="C37" s="115" t="s">
        <v>1133</v>
      </c>
      <c r="D37" s="115" t="s">
        <v>77</v>
      </c>
      <c r="E37" s="115" t="s">
        <v>1134</v>
      </c>
      <c r="F37" s="116" t="s">
        <v>52</v>
      </c>
      <c r="G37" s="115" t="s">
        <v>1135</v>
      </c>
      <c r="H37" s="115" t="s">
        <v>1136</v>
      </c>
      <c r="I37" s="117">
        <v>1</v>
      </c>
      <c r="J37" s="115" t="s">
        <v>1137</v>
      </c>
      <c r="K37" s="115" t="s">
        <v>1138</v>
      </c>
      <c r="L37" s="118" t="s">
        <v>43</v>
      </c>
      <c r="M37" s="115" t="s">
        <v>1139</v>
      </c>
      <c r="N37" s="115" t="s">
        <v>1140</v>
      </c>
      <c r="O37" s="227"/>
      <c r="P37" s="231" t="s">
        <v>228</v>
      </c>
      <c r="Q37" s="229"/>
      <c r="R37" s="229"/>
      <c r="S37" s="230"/>
      <c r="T37" s="228"/>
      <c r="U37" s="228"/>
      <c r="V37" s="228"/>
      <c r="W37" s="228"/>
      <c r="X37" s="228"/>
      <c r="Z37" s="26"/>
    </row>
    <row r="38" spans="2:26" ht="62.4">
      <c r="B38" s="238" t="s">
        <v>33</v>
      </c>
      <c r="C38" s="115" t="s">
        <v>1133</v>
      </c>
      <c r="D38" s="115" t="s">
        <v>77</v>
      </c>
      <c r="E38" s="115" t="s">
        <v>1134</v>
      </c>
      <c r="F38" s="116" t="s">
        <v>52</v>
      </c>
      <c r="G38" s="115" t="s">
        <v>1135</v>
      </c>
      <c r="H38" s="115" t="s">
        <v>1136</v>
      </c>
      <c r="I38" s="117">
        <v>1</v>
      </c>
      <c r="J38" s="115" t="s">
        <v>1137</v>
      </c>
      <c r="K38" s="115" t="s">
        <v>1138</v>
      </c>
      <c r="L38" s="118" t="s">
        <v>43</v>
      </c>
      <c r="M38" s="115" t="s">
        <v>1139</v>
      </c>
      <c r="N38" s="115" t="s">
        <v>1140</v>
      </c>
      <c r="O38" s="227"/>
      <c r="P38" s="231" t="s">
        <v>1141</v>
      </c>
      <c r="Q38" s="229"/>
      <c r="R38" s="229"/>
      <c r="S38" s="230"/>
      <c r="T38" s="228"/>
      <c r="U38" s="228"/>
      <c r="V38" s="228"/>
      <c r="W38" s="228"/>
      <c r="X38" s="228"/>
      <c r="Z38" s="26"/>
    </row>
    <row r="39" spans="2:26" ht="62.4">
      <c r="B39" s="238" t="s">
        <v>33</v>
      </c>
      <c r="C39" s="115" t="s">
        <v>1133</v>
      </c>
      <c r="D39" s="115" t="s">
        <v>77</v>
      </c>
      <c r="E39" s="115" t="s">
        <v>1134</v>
      </c>
      <c r="F39" s="116" t="s">
        <v>52</v>
      </c>
      <c r="G39" s="115" t="s">
        <v>1135</v>
      </c>
      <c r="H39" s="115" t="s">
        <v>1136</v>
      </c>
      <c r="I39" s="117">
        <v>1</v>
      </c>
      <c r="J39" s="115" t="s">
        <v>1137</v>
      </c>
      <c r="K39" s="115" t="s">
        <v>1138</v>
      </c>
      <c r="L39" s="118" t="s">
        <v>43</v>
      </c>
      <c r="M39" s="115" t="s">
        <v>1139</v>
      </c>
      <c r="N39" s="115" t="s">
        <v>1140</v>
      </c>
      <c r="O39" s="227"/>
      <c r="P39" s="231" t="s">
        <v>675</v>
      </c>
      <c r="Q39" s="229"/>
      <c r="R39" s="229"/>
      <c r="S39" s="230"/>
      <c r="T39" s="228"/>
      <c r="U39" s="228"/>
      <c r="V39" s="228"/>
      <c r="W39" s="228"/>
      <c r="X39" s="228"/>
      <c r="Z39" s="26"/>
    </row>
    <row r="40" spans="2:26" ht="62.4">
      <c r="B40" s="238" t="s">
        <v>33</v>
      </c>
      <c r="C40" s="115" t="s">
        <v>1133</v>
      </c>
      <c r="D40" s="115" t="s">
        <v>77</v>
      </c>
      <c r="E40" s="115" t="s">
        <v>1134</v>
      </c>
      <c r="F40" s="116" t="s">
        <v>52</v>
      </c>
      <c r="G40" s="115" t="s">
        <v>1135</v>
      </c>
      <c r="H40" s="115" t="s">
        <v>1136</v>
      </c>
      <c r="I40" s="117">
        <v>1</v>
      </c>
      <c r="J40" s="115" t="s">
        <v>1137</v>
      </c>
      <c r="K40" s="115" t="s">
        <v>1138</v>
      </c>
      <c r="L40" s="118" t="s">
        <v>43</v>
      </c>
      <c r="M40" s="115" t="s">
        <v>1139</v>
      </c>
      <c r="N40" s="115" t="s">
        <v>1140</v>
      </c>
      <c r="O40" s="227"/>
      <c r="P40" s="231" t="s">
        <v>393</v>
      </c>
      <c r="Q40" s="229"/>
      <c r="R40" s="229"/>
      <c r="S40" s="230"/>
      <c r="T40" s="228"/>
      <c r="U40" s="228"/>
      <c r="V40" s="228"/>
      <c r="W40" s="228"/>
      <c r="X40" s="228"/>
      <c r="Z40" s="26"/>
    </row>
    <row r="41" spans="2:26" ht="62.4">
      <c r="B41" s="238" t="s">
        <v>33</v>
      </c>
      <c r="C41" s="115" t="s">
        <v>1133</v>
      </c>
      <c r="D41" s="115" t="s">
        <v>77</v>
      </c>
      <c r="E41" s="115" t="s">
        <v>1134</v>
      </c>
      <c r="F41" s="116" t="s">
        <v>52</v>
      </c>
      <c r="G41" s="115" t="s">
        <v>1135</v>
      </c>
      <c r="H41" s="115" t="s">
        <v>1136</v>
      </c>
      <c r="I41" s="117">
        <v>1</v>
      </c>
      <c r="J41" s="115" t="s">
        <v>1137</v>
      </c>
      <c r="K41" s="115" t="s">
        <v>1138</v>
      </c>
      <c r="L41" s="118" t="s">
        <v>43</v>
      </c>
      <c r="M41" s="115" t="s">
        <v>1139</v>
      </c>
      <c r="N41" s="115" t="s">
        <v>1140</v>
      </c>
      <c r="O41" s="227"/>
      <c r="P41" s="231" t="s">
        <v>1142</v>
      </c>
      <c r="Q41" s="229"/>
      <c r="R41" s="229"/>
      <c r="S41" s="230"/>
      <c r="T41" s="228"/>
      <c r="U41" s="228"/>
      <c r="V41" s="228"/>
      <c r="W41" s="228"/>
      <c r="X41" s="228"/>
      <c r="Z41" s="26"/>
    </row>
    <row r="42" spans="2:26" ht="62.4">
      <c r="B42" s="238" t="s">
        <v>33</v>
      </c>
      <c r="C42" s="115" t="s">
        <v>1133</v>
      </c>
      <c r="D42" s="115" t="s">
        <v>77</v>
      </c>
      <c r="E42" s="115" t="s">
        <v>1134</v>
      </c>
      <c r="F42" s="116" t="s">
        <v>52</v>
      </c>
      <c r="G42" s="115" t="s">
        <v>1135</v>
      </c>
      <c r="H42" s="115" t="s">
        <v>1136</v>
      </c>
      <c r="I42" s="117">
        <v>1</v>
      </c>
      <c r="J42" s="115" t="s">
        <v>1137</v>
      </c>
      <c r="K42" s="115" t="s">
        <v>1138</v>
      </c>
      <c r="L42" s="118" t="s">
        <v>43</v>
      </c>
      <c r="M42" s="115" t="s">
        <v>1139</v>
      </c>
      <c r="N42" s="115" t="s">
        <v>1140</v>
      </c>
      <c r="O42" s="227"/>
      <c r="P42" s="231" t="s">
        <v>113</v>
      </c>
      <c r="Q42" s="229"/>
      <c r="R42" s="229"/>
      <c r="S42" s="230"/>
      <c r="T42" s="228"/>
      <c r="U42" s="228"/>
      <c r="V42" s="228"/>
      <c r="W42" s="228"/>
      <c r="X42" s="228"/>
      <c r="Z42" s="26"/>
    </row>
    <row r="43" spans="2:26" ht="62.4">
      <c r="B43" s="238" t="s">
        <v>33</v>
      </c>
      <c r="C43" s="115" t="s">
        <v>1133</v>
      </c>
      <c r="D43" s="115" t="s">
        <v>77</v>
      </c>
      <c r="E43" s="115" t="s">
        <v>1134</v>
      </c>
      <c r="F43" s="116" t="s">
        <v>52</v>
      </c>
      <c r="G43" s="115" t="s">
        <v>1135</v>
      </c>
      <c r="H43" s="115" t="s">
        <v>1136</v>
      </c>
      <c r="I43" s="117">
        <v>1</v>
      </c>
      <c r="J43" s="115" t="s">
        <v>1137</v>
      </c>
      <c r="K43" s="115" t="s">
        <v>1138</v>
      </c>
      <c r="L43" s="118" t="s">
        <v>43</v>
      </c>
      <c r="M43" s="115" t="s">
        <v>1139</v>
      </c>
      <c r="N43" s="115" t="s">
        <v>1140</v>
      </c>
      <c r="O43" s="227"/>
      <c r="P43" s="231" t="s">
        <v>1143</v>
      </c>
      <c r="Q43" s="229"/>
      <c r="R43" s="229"/>
      <c r="S43" s="230"/>
      <c r="T43" s="228"/>
      <c r="U43" s="228"/>
      <c r="V43" s="228"/>
      <c r="W43" s="228"/>
      <c r="X43" s="228"/>
      <c r="Z43" s="26"/>
    </row>
    <row r="44" spans="2:26" ht="62.4">
      <c r="B44" s="238" t="s">
        <v>33</v>
      </c>
      <c r="C44" s="115" t="s">
        <v>1133</v>
      </c>
      <c r="D44" s="115" t="s">
        <v>77</v>
      </c>
      <c r="E44" s="115" t="s">
        <v>1134</v>
      </c>
      <c r="F44" s="116" t="s">
        <v>52</v>
      </c>
      <c r="G44" s="115" t="s">
        <v>1135</v>
      </c>
      <c r="H44" s="115" t="s">
        <v>1136</v>
      </c>
      <c r="I44" s="117">
        <v>1</v>
      </c>
      <c r="J44" s="115" t="s">
        <v>1137</v>
      </c>
      <c r="K44" s="115" t="s">
        <v>1138</v>
      </c>
      <c r="L44" s="118" t="s">
        <v>43</v>
      </c>
      <c r="M44" s="115" t="s">
        <v>1139</v>
      </c>
      <c r="N44" s="115" t="s">
        <v>1140</v>
      </c>
      <c r="O44" s="227"/>
      <c r="P44" s="231" t="s">
        <v>502</v>
      </c>
      <c r="Q44" s="229"/>
      <c r="R44" s="229"/>
      <c r="S44" s="230"/>
      <c r="T44" s="228"/>
      <c r="U44" s="228"/>
      <c r="V44" s="228"/>
      <c r="W44" s="228"/>
      <c r="X44" s="228"/>
      <c r="Z44" s="26"/>
    </row>
    <row r="45" spans="2:26" ht="62.4">
      <c r="B45" s="238" t="s">
        <v>33</v>
      </c>
      <c r="C45" s="115" t="s">
        <v>1133</v>
      </c>
      <c r="D45" s="115" t="s">
        <v>77</v>
      </c>
      <c r="E45" s="115" t="s">
        <v>1134</v>
      </c>
      <c r="F45" s="116" t="s">
        <v>52</v>
      </c>
      <c r="G45" s="115" t="s">
        <v>1135</v>
      </c>
      <c r="H45" s="115" t="s">
        <v>1136</v>
      </c>
      <c r="I45" s="117">
        <v>1</v>
      </c>
      <c r="J45" s="115" t="s">
        <v>1137</v>
      </c>
      <c r="K45" s="115" t="s">
        <v>1138</v>
      </c>
      <c r="L45" s="118" t="s">
        <v>43</v>
      </c>
      <c r="M45" s="115" t="s">
        <v>1139</v>
      </c>
      <c r="N45" s="115" t="s">
        <v>1140</v>
      </c>
      <c r="O45" s="227"/>
      <c r="P45" s="231" t="s">
        <v>1061</v>
      </c>
      <c r="Q45" s="229"/>
      <c r="R45" s="229"/>
      <c r="S45" s="230"/>
      <c r="T45" s="228"/>
      <c r="U45" s="228"/>
      <c r="V45" s="228"/>
      <c r="W45" s="228"/>
      <c r="X45" s="228"/>
      <c r="Z45" s="26"/>
    </row>
    <row r="46" spans="2:26" ht="62.4">
      <c r="B46" s="238" t="s">
        <v>33</v>
      </c>
      <c r="C46" s="115" t="s">
        <v>1133</v>
      </c>
      <c r="D46" s="115" t="s">
        <v>77</v>
      </c>
      <c r="E46" s="115" t="s">
        <v>1134</v>
      </c>
      <c r="F46" s="116" t="s">
        <v>52</v>
      </c>
      <c r="G46" s="115" t="s">
        <v>1135</v>
      </c>
      <c r="H46" s="115" t="s">
        <v>1136</v>
      </c>
      <c r="I46" s="117">
        <v>1</v>
      </c>
      <c r="J46" s="115" t="s">
        <v>1137</v>
      </c>
      <c r="K46" s="115" t="s">
        <v>1138</v>
      </c>
      <c r="L46" s="118" t="s">
        <v>43</v>
      </c>
      <c r="M46" s="115" t="s">
        <v>1139</v>
      </c>
      <c r="N46" s="115" t="s">
        <v>1140</v>
      </c>
      <c r="O46" s="227"/>
      <c r="P46" s="231" t="s">
        <v>1144</v>
      </c>
      <c r="Q46" s="229"/>
      <c r="R46" s="229"/>
      <c r="S46" s="230"/>
      <c r="T46" s="228"/>
      <c r="U46" s="228"/>
      <c r="V46" s="228"/>
      <c r="W46" s="228"/>
      <c r="X46" s="228"/>
      <c r="Z46" s="26"/>
    </row>
    <row r="47" spans="2:26" ht="62.4">
      <c r="B47" s="238" t="s">
        <v>33</v>
      </c>
      <c r="C47" s="115" t="s">
        <v>1133</v>
      </c>
      <c r="D47" s="115" t="s">
        <v>77</v>
      </c>
      <c r="E47" s="115" t="s">
        <v>1134</v>
      </c>
      <c r="F47" s="116" t="s">
        <v>52</v>
      </c>
      <c r="G47" s="115" t="s">
        <v>1135</v>
      </c>
      <c r="H47" s="115" t="s">
        <v>1136</v>
      </c>
      <c r="I47" s="117">
        <v>1</v>
      </c>
      <c r="J47" s="115" t="s">
        <v>1137</v>
      </c>
      <c r="K47" s="115" t="s">
        <v>1138</v>
      </c>
      <c r="L47" s="118" t="s">
        <v>43</v>
      </c>
      <c r="M47" s="115" t="s">
        <v>1139</v>
      </c>
      <c r="N47" s="115" t="s">
        <v>1140</v>
      </c>
      <c r="O47" s="227"/>
      <c r="P47" s="231" t="s">
        <v>804</v>
      </c>
      <c r="Q47" s="229"/>
      <c r="R47" s="229"/>
      <c r="S47" s="230"/>
      <c r="T47" s="228"/>
      <c r="U47" s="228"/>
      <c r="V47" s="228"/>
      <c r="W47" s="228"/>
      <c r="X47" s="228"/>
      <c r="Z47" s="26"/>
    </row>
    <row r="48" spans="2:26" ht="62.4">
      <c r="B48" s="238" t="s">
        <v>33</v>
      </c>
      <c r="C48" s="115" t="s">
        <v>1133</v>
      </c>
      <c r="D48" s="115" t="s">
        <v>77</v>
      </c>
      <c r="E48" s="115" t="s">
        <v>1134</v>
      </c>
      <c r="F48" s="116" t="s">
        <v>52</v>
      </c>
      <c r="G48" s="115" t="s">
        <v>1135</v>
      </c>
      <c r="H48" s="115" t="s">
        <v>1136</v>
      </c>
      <c r="I48" s="117">
        <v>1</v>
      </c>
      <c r="J48" s="115" t="s">
        <v>1137</v>
      </c>
      <c r="K48" s="115" t="s">
        <v>1138</v>
      </c>
      <c r="L48" s="118" t="s">
        <v>43</v>
      </c>
      <c r="M48" s="115" t="s">
        <v>1139</v>
      </c>
      <c r="N48" s="115" t="s">
        <v>1140</v>
      </c>
      <c r="O48" s="227"/>
      <c r="P48" s="231" t="s">
        <v>461</v>
      </c>
      <c r="Q48" s="229"/>
      <c r="R48" s="229"/>
      <c r="S48" s="230"/>
      <c r="T48" s="228"/>
      <c r="U48" s="228"/>
      <c r="V48" s="228"/>
      <c r="W48" s="228"/>
      <c r="X48" s="228"/>
      <c r="Z48" s="26"/>
    </row>
    <row r="49" spans="2:26" ht="62.4">
      <c r="B49" s="238" t="s">
        <v>33</v>
      </c>
      <c r="C49" s="115" t="s">
        <v>1133</v>
      </c>
      <c r="D49" s="115" t="s">
        <v>77</v>
      </c>
      <c r="E49" s="115" t="s">
        <v>1134</v>
      </c>
      <c r="F49" s="116" t="s">
        <v>52</v>
      </c>
      <c r="G49" s="115" t="s">
        <v>1135</v>
      </c>
      <c r="H49" s="115" t="s">
        <v>1136</v>
      </c>
      <c r="I49" s="117">
        <v>1</v>
      </c>
      <c r="J49" s="115" t="s">
        <v>1137</v>
      </c>
      <c r="K49" s="115" t="s">
        <v>1138</v>
      </c>
      <c r="L49" s="118" t="s">
        <v>43</v>
      </c>
      <c r="M49" s="115" t="s">
        <v>1139</v>
      </c>
      <c r="N49" s="115" t="s">
        <v>1140</v>
      </c>
      <c r="O49" s="227"/>
      <c r="P49" s="231" t="s">
        <v>214</v>
      </c>
      <c r="Q49" s="229"/>
      <c r="R49" s="229"/>
      <c r="S49" s="230"/>
      <c r="T49" s="228"/>
      <c r="U49" s="228"/>
      <c r="V49" s="228"/>
      <c r="W49" s="228"/>
      <c r="X49" s="228"/>
      <c r="Z49" s="26"/>
    </row>
    <row r="50" spans="2:26" ht="62.4">
      <c r="B50" s="238" t="s">
        <v>33</v>
      </c>
      <c r="C50" s="115" t="s">
        <v>1133</v>
      </c>
      <c r="D50" s="115" t="s">
        <v>77</v>
      </c>
      <c r="E50" s="115" t="s">
        <v>1134</v>
      </c>
      <c r="F50" s="116" t="s">
        <v>52</v>
      </c>
      <c r="G50" s="115" t="s">
        <v>1135</v>
      </c>
      <c r="H50" s="115" t="s">
        <v>1136</v>
      </c>
      <c r="I50" s="117">
        <v>1</v>
      </c>
      <c r="J50" s="115" t="s">
        <v>1137</v>
      </c>
      <c r="K50" s="115" t="s">
        <v>1138</v>
      </c>
      <c r="L50" s="118" t="s">
        <v>43</v>
      </c>
      <c r="M50" s="115" t="s">
        <v>1139</v>
      </c>
      <c r="N50" s="115" t="s">
        <v>1140</v>
      </c>
      <c r="O50" s="227"/>
      <c r="P50" s="231" t="s">
        <v>46</v>
      </c>
      <c r="Q50" s="229"/>
      <c r="R50" s="229"/>
      <c r="S50" s="230"/>
      <c r="T50" s="228"/>
      <c r="U50" s="228"/>
      <c r="V50" s="228"/>
      <c r="W50" s="228"/>
      <c r="X50" s="228"/>
      <c r="Z50" s="26"/>
    </row>
    <row r="51" spans="2:26" ht="62.4">
      <c r="B51" s="238" t="s">
        <v>33</v>
      </c>
      <c r="C51" s="115" t="s">
        <v>1133</v>
      </c>
      <c r="D51" s="115" t="s">
        <v>77</v>
      </c>
      <c r="E51" s="115" t="s">
        <v>1134</v>
      </c>
      <c r="F51" s="116" t="s">
        <v>52</v>
      </c>
      <c r="G51" s="115" t="s">
        <v>1135</v>
      </c>
      <c r="H51" s="115" t="s">
        <v>1136</v>
      </c>
      <c r="I51" s="117">
        <v>1</v>
      </c>
      <c r="J51" s="115" t="s">
        <v>1137</v>
      </c>
      <c r="K51" s="115" t="s">
        <v>1138</v>
      </c>
      <c r="L51" s="118" t="s">
        <v>43</v>
      </c>
      <c r="M51" s="115" t="s">
        <v>1139</v>
      </c>
      <c r="N51" s="115" t="s">
        <v>1140</v>
      </c>
      <c r="O51" s="227"/>
      <c r="P51" s="231" t="s">
        <v>159</v>
      </c>
      <c r="Q51" s="229"/>
      <c r="R51" s="229"/>
      <c r="S51" s="230"/>
      <c r="T51" s="228"/>
      <c r="U51" s="228"/>
      <c r="V51" s="228"/>
      <c r="W51" s="228"/>
      <c r="X51" s="228"/>
      <c r="Z51" s="26"/>
    </row>
    <row r="52" spans="2:26" ht="62.4">
      <c r="B52" s="238" t="s">
        <v>33</v>
      </c>
      <c r="C52" s="115" t="s">
        <v>1133</v>
      </c>
      <c r="D52" s="115" t="s">
        <v>77</v>
      </c>
      <c r="E52" s="115" t="s">
        <v>1134</v>
      </c>
      <c r="F52" s="116" t="s">
        <v>52</v>
      </c>
      <c r="G52" s="115" t="s">
        <v>1135</v>
      </c>
      <c r="H52" s="115" t="s">
        <v>1136</v>
      </c>
      <c r="I52" s="117">
        <v>1</v>
      </c>
      <c r="J52" s="115" t="s">
        <v>1137</v>
      </c>
      <c r="K52" s="115" t="s">
        <v>1138</v>
      </c>
      <c r="L52" s="118" t="s">
        <v>43</v>
      </c>
      <c r="M52" s="115" t="s">
        <v>1139</v>
      </c>
      <c r="N52" s="115" t="s">
        <v>1140</v>
      </c>
      <c r="O52" s="227"/>
      <c r="P52" s="231" t="s">
        <v>272</v>
      </c>
      <c r="Q52" s="229"/>
      <c r="R52" s="229"/>
      <c r="S52" s="230"/>
      <c r="T52" s="228"/>
      <c r="U52" s="228"/>
      <c r="V52" s="228"/>
      <c r="W52" s="228"/>
      <c r="X52" s="228"/>
      <c r="Z52" s="26"/>
    </row>
    <row r="53" spans="2:26" ht="62.4">
      <c r="B53" s="238" t="s">
        <v>33</v>
      </c>
      <c r="C53" s="115" t="s">
        <v>1133</v>
      </c>
      <c r="D53" s="115" t="s">
        <v>77</v>
      </c>
      <c r="E53" s="115" t="s">
        <v>1134</v>
      </c>
      <c r="F53" s="116" t="s">
        <v>52</v>
      </c>
      <c r="G53" s="115" t="s">
        <v>1135</v>
      </c>
      <c r="H53" s="115" t="s">
        <v>1136</v>
      </c>
      <c r="I53" s="117">
        <v>1</v>
      </c>
      <c r="J53" s="115" t="s">
        <v>1137</v>
      </c>
      <c r="K53" s="115" t="s">
        <v>1138</v>
      </c>
      <c r="L53" s="118" t="s">
        <v>43</v>
      </c>
      <c r="M53" s="115" t="s">
        <v>1139</v>
      </c>
      <c r="N53" s="115" t="s">
        <v>1140</v>
      </c>
      <c r="O53" s="227"/>
      <c r="P53" s="231" t="s">
        <v>813</v>
      </c>
      <c r="Q53" s="229"/>
      <c r="R53" s="229"/>
      <c r="S53" s="230"/>
      <c r="T53" s="228"/>
      <c r="U53" s="228"/>
      <c r="V53" s="228"/>
      <c r="W53" s="228"/>
      <c r="X53" s="228"/>
      <c r="Z53" s="26"/>
    </row>
    <row r="54" spans="2:26" ht="78">
      <c r="B54" s="115" t="s">
        <v>49</v>
      </c>
      <c r="C54" s="121"/>
      <c r="D54" s="121"/>
      <c r="E54" s="121"/>
      <c r="F54" s="121"/>
      <c r="G54" s="115" t="s">
        <v>1145</v>
      </c>
      <c r="H54" s="122"/>
      <c r="I54" s="121" t="s">
        <v>1146</v>
      </c>
      <c r="J54" s="121"/>
      <c r="K54" s="115" t="s">
        <v>1147</v>
      </c>
      <c r="L54" s="121"/>
      <c r="M54" s="121"/>
      <c r="N54" s="121"/>
      <c r="O54" s="121"/>
      <c r="P54" s="231" t="s">
        <v>826</v>
      </c>
      <c r="Q54" s="121"/>
      <c r="R54" s="121"/>
      <c r="S54" s="121"/>
      <c r="T54" s="121"/>
      <c r="U54" s="121"/>
      <c r="V54" s="121"/>
      <c r="W54" s="121"/>
      <c r="X54" s="121"/>
      <c r="Z54" s="26"/>
    </row>
    <row r="55" spans="2:26" ht="78">
      <c r="B55" s="115" t="s">
        <v>49</v>
      </c>
      <c r="G55" s="115" t="s">
        <v>1145</v>
      </c>
      <c r="P55" s="231" t="s">
        <v>675</v>
      </c>
      <c r="Z55" s="26"/>
    </row>
    <row r="56" spans="2:26" ht="78">
      <c r="B56" s="115" t="s">
        <v>49</v>
      </c>
      <c r="G56" s="115" t="s">
        <v>1145</v>
      </c>
      <c r="P56" s="231" t="s">
        <v>1141</v>
      </c>
      <c r="Z56" s="26"/>
    </row>
    <row r="57" spans="2:26" ht="78">
      <c r="B57" s="115" t="s">
        <v>49</v>
      </c>
      <c r="G57" s="115" t="s">
        <v>1145</v>
      </c>
      <c r="P57" s="231" t="s">
        <v>393</v>
      </c>
      <c r="Z57" s="26"/>
    </row>
    <row r="58" spans="2:26" ht="78">
      <c r="B58" s="126" t="s">
        <v>137</v>
      </c>
      <c r="C58" s="126" t="s">
        <v>115</v>
      </c>
      <c r="D58" s="126" t="s">
        <v>52</v>
      </c>
      <c r="E58" s="126" t="s">
        <v>52</v>
      </c>
      <c r="F58" s="126" t="s">
        <v>52</v>
      </c>
      <c r="G58" s="126" t="s">
        <v>221</v>
      </c>
      <c r="H58" s="41" t="s">
        <v>222</v>
      </c>
      <c r="I58" s="91">
        <v>0.17</v>
      </c>
      <c r="J58" s="92" t="s">
        <v>223</v>
      </c>
      <c r="K58" s="92" t="s">
        <v>224</v>
      </c>
      <c r="L58" s="93" t="s">
        <v>142</v>
      </c>
      <c r="M58" s="43" t="s">
        <v>225</v>
      </c>
      <c r="N58" s="43" t="s">
        <v>226</v>
      </c>
      <c r="O58" s="41" t="s">
        <v>227</v>
      </c>
      <c r="P58" s="40" t="s">
        <v>228</v>
      </c>
      <c r="Q58" s="94" t="s">
        <v>47</v>
      </c>
      <c r="R58" s="94" t="s">
        <v>58</v>
      </c>
      <c r="S58" s="95" t="s">
        <v>229</v>
      </c>
      <c r="T58" s="96"/>
      <c r="U58" s="96"/>
      <c r="V58" s="96"/>
      <c r="W58" s="97">
        <v>0.17</v>
      </c>
      <c r="X58" s="97">
        <v>0.17</v>
      </c>
      <c r="Z58" s="26"/>
    </row>
    <row r="59" spans="2:26" ht="78">
      <c r="B59" s="126" t="s">
        <v>137</v>
      </c>
      <c r="C59" s="126" t="s">
        <v>115</v>
      </c>
      <c r="D59" s="126" t="s">
        <v>52</v>
      </c>
      <c r="E59" s="126" t="s">
        <v>52</v>
      </c>
      <c r="F59" s="126" t="s">
        <v>52</v>
      </c>
      <c r="G59" s="126" t="s">
        <v>221</v>
      </c>
      <c r="H59" s="41" t="s">
        <v>230</v>
      </c>
      <c r="I59" s="91">
        <v>0.14000000000000001</v>
      </c>
      <c r="J59" s="92" t="s">
        <v>231</v>
      </c>
      <c r="K59" s="92" t="s">
        <v>232</v>
      </c>
      <c r="L59" s="93" t="s">
        <v>142</v>
      </c>
      <c r="M59" s="43" t="s">
        <v>225</v>
      </c>
      <c r="N59" s="43" t="s">
        <v>226</v>
      </c>
      <c r="O59" s="41" t="s">
        <v>227</v>
      </c>
      <c r="P59" s="40" t="s">
        <v>228</v>
      </c>
      <c r="Q59" s="94" t="s">
        <v>47</v>
      </c>
      <c r="R59" s="94" t="s">
        <v>58</v>
      </c>
      <c r="S59" s="95" t="s">
        <v>229</v>
      </c>
      <c r="T59" s="97"/>
      <c r="U59" s="97"/>
      <c r="V59" s="97"/>
      <c r="W59" s="97">
        <v>0.14000000000000001</v>
      </c>
      <c r="X59" s="97">
        <v>0.14000000000000001</v>
      </c>
      <c r="Z59" s="26"/>
    </row>
    <row r="60" spans="2:26" ht="46.8">
      <c r="B60" s="126" t="s">
        <v>137</v>
      </c>
      <c r="C60" s="126" t="s">
        <v>115</v>
      </c>
      <c r="D60" s="126" t="s">
        <v>52</v>
      </c>
      <c r="E60" s="126" t="s">
        <v>52</v>
      </c>
      <c r="F60" s="126" t="s">
        <v>129</v>
      </c>
      <c r="G60" s="92" t="s">
        <v>849</v>
      </c>
      <c r="H60" s="98" t="s">
        <v>850</v>
      </c>
      <c r="I60" s="99" t="s">
        <v>1148</v>
      </c>
      <c r="J60" s="92" t="s">
        <v>852</v>
      </c>
      <c r="K60" s="40" t="s">
        <v>1149</v>
      </c>
      <c r="L60" s="93" t="s">
        <v>43</v>
      </c>
      <c r="M60" s="43" t="s">
        <v>225</v>
      </c>
      <c r="N60" s="43" t="s">
        <v>226</v>
      </c>
      <c r="O60" s="41" t="s">
        <v>227</v>
      </c>
      <c r="P60" s="40" t="s">
        <v>228</v>
      </c>
      <c r="Q60" s="94" t="s">
        <v>65</v>
      </c>
      <c r="R60" s="94" t="s">
        <v>48</v>
      </c>
      <c r="S60" s="100" t="s">
        <v>238</v>
      </c>
      <c r="T60" s="101">
        <v>3326695.429372</v>
      </c>
      <c r="U60" s="101">
        <v>5877595.9989590002</v>
      </c>
      <c r="V60" s="101">
        <v>2037651.19328</v>
      </c>
      <c r="W60" s="101">
        <v>2178587.3931559999</v>
      </c>
      <c r="X60" s="101">
        <v>13420530.014767</v>
      </c>
      <c r="Z60" s="26"/>
    </row>
    <row r="61" spans="2:26" ht="62.4">
      <c r="B61" s="126" t="s">
        <v>137</v>
      </c>
      <c r="C61" s="126" t="s">
        <v>115</v>
      </c>
      <c r="D61" s="126" t="s">
        <v>52</v>
      </c>
      <c r="E61" s="126" t="s">
        <v>52</v>
      </c>
      <c r="F61" s="126" t="s">
        <v>129</v>
      </c>
      <c r="G61" s="92" t="s">
        <v>233</v>
      </c>
      <c r="H61" s="92" t="s">
        <v>234</v>
      </c>
      <c r="I61" s="99" t="s">
        <v>1150</v>
      </c>
      <c r="J61" s="102" t="s">
        <v>236</v>
      </c>
      <c r="K61" s="40" t="s">
        <v>1151</v>
      </c>
      <c r="L61" s="93" t="s">
        <v>43</v>
      </c>
      <c r="M61" s="43" t="s">
        <v>225</v>
      </c>
      <c r="N61" s="43" t="s">
        <v>226</v>
      </c>
      <c r="O61" s="41" t="s">
        <v>227</v>
      </c>
      <c r="P61" s="40" t="s">
        <v>228</v>
      </c>
      <c r="Q61" s="94" t="s">
        <v>65</v>
      </c>
      <c r="R61" s="94" t="s">
        <v>48</v>
      </c>
      <c r="S61" s="100" t="s">
        <v>238</v>
      </c>
      <c r="T61" s="101">
        <v>63298.119773068531</v>
      </c>
      <c r="U61" s="101">
        <v>73803.059689631918</v>
      </c>
      <c r="V61" s="101">
        <v>74157.196855217699</v>
      </c>
      <c r="W61" s="101">
        <v>68735.785682081885</v>
      </c>
      <c r="X61" s="101">
        <v>279994.16200000001</v>
      </c>
      <c r="Z61" s="26"/>
    </row>
    <row r="62" spans="2:26" ht="46.8">
      <c r="B62" s="41" t="s">
        <v>854</v>
      </c>
      <c r="C62" s="41" t="s">
        <v>855</v>
      </c>
      <c r="D62" s="41" t="s">
        <v>52</v>
      </c>
      <c r="E62" s="41" t="s">
        <v>52</v>
      </c>
      <c r="F62" s="41" t="s">
        <v>129</v>
      </c>
      <c r="G62" s="92" t="s">
        <v>856</v>
      </c>
      <c r="H62" s="92" t="s">
        <v>857</v>
      </c>
      <c r="I62" s="99" t="s">
        <v>858</v>
      </c>
      <c r="J62" s="92" t="s">
        <v>859</v>
      </c>
      <c r="K62" s="40" t="s">
        <v>860</v>
      </c>
      <c r="L62" s="93" t="s">
        <v>43</v>
      </c>
      <c r="M62" s="43" t="s">
        <v>225</v>
      </c>
      <c r="N62" s="43" t="s">
        <v>226</v>
      </c>
      <c r="O62" s="41" t="s">
        <v>227</v>
      </c>
      <c r="P62" s="40" t="s">
        <v>228</v>
      </c>
      <c r="Q62" s="94" t="s">
        <v>65</v>
      </c>
      <c r="R62" s="94" t="s">
        <v>48</v>
      </c>
      <c r="S62" s="100" t="s">
        <v>238</v>
      </c>
      <c r="T62" s="101">
        <v>1858023.7603179058</v>
      </c>
      <c r="U62" s="101">
        <v>1790268.5972710229</v>
      </c>
      <c r="V62" s="101">
        <v>1686313.4314620257</v>
      </c>
      <c r="W62" s="101">
        <v>1810927.5411271371</v>
      </c>
      <c r="X62" s="101">
        <v>7145533.3301780913</v>
      </c>
      <c r="Z62" s="26"/>
    </row>
    <row r="63" spans="2:26" ht="78">
      <c r="B63" s="89" t="s">
        <v>861</v>
      </c>
      <c r="C63" s="89" t="s">
        <v>862</v>
      </c>
      <c r="D63" s="89" t="s">
        <v>52</v>
      </c>
      <c r="E63" s="89" t="s">
        <v>52</v>
      </c>
      <c r="F63" s="89" t="s">
        <v>863</v>
      </c>
      <c r="G63" s="90" t="s">
        <v>864</v>
      </c>
      <c r="H63" s="92" t="s">
        <v>1152</v>
      </c>
      <c r="I63" s="99">
        <v>2000</v>
      </c>
      <c r="J63" s="102" t="s">
        <v>867</v>
      </c>
      <c r="K63" s="40" t="s">
        <v>868</v>
      </c>
      <c r="L63" s="93" t="s">
        <v>43</v>
      </c>
      <c r="M63" s="43" t="s">
        <v>869</v>
      </c>
      <c r="N63" s="43" t="s">
        <v>261</v>
      </c>
      <c r="O63" s="41" t="s">
        <v>227</v>
      </c>
      <c r="P63" s="40" t="s">
        <v>228</v>
      </c>
      <c r="Q63" s="94" t="s">
        <v>65</v>
      </c>
      <c r="R63" s="94" t="s">
        <v>48</v>
      </c>
      <c r="S63" s="124">
        <v>435187000</v>
      </c>
      <c r="T63" s="125">
        <v>2000</v>
      </c>
      <c r="U63" s="125">
        <v>0</v>
      </c>
      <c r="V63" s="125">
        <v>0</v>
      </c>
      <c r="W63" s="125">
        <v>0</v>
      </c>
      <c r="X63" s="125">
        <v>2000</v>
      </c>
      <c r="Z63" s="26"/>
    </row>
    <row r="64" spans="2:26" ht="140.4">
      <c r="B64" s="53" t="s">
        <v>33</v>
      </c>
      <c r="C64" s="126" t="s">
        <v>115</v>
      </c>
      <c r="D64" s="126" t="s">
        <v>128</v>
      </c>
      <c r="E64" s="126" t="s">
        <v>1153</v>
      </c>
      <c r="F64" s="126" t="s">
        <v>129</v>
      </c>
      <c r="G64" s="126" t="s">
        <v>239</v>
      </c>
      <c r="H64" s="102" t="s">
        <v>240</v>
      </c>
      <c r="I64" s="103" t="s">
        <v>241</v>
      </c>
      <c r="J64" s="102" t="s">
        <v>242</v>
      </c>
      <c r="K64" s="40" t="s">
        <v>243</v>
      </c>
      <c r="L64" s="93" t="s">
        <v>43</v>
      </c>
      <c r="M64" s="43" t="s">
        <v>225</v>
      </c>
      <c r="N64" s="43" t="s">
        <v>226</v>
      </c>
      <c r="O64" s="41" t="s">
        <v>227</v>
      </c>
      <c r="P64" s="40" t="s">
        <v>228</v>
      </c>
      <c r="Q64" s="94" t="s">
        <v>65</v>
      </c>
      <c r="R64" s="94" t="s">
        <v>48</v>
      </c>
      <c r="S64" s="100" t="s">
        <v>238</v>
      </c>
      <c r="T64" s="97">
        <v>0.2</v>
      </c>
      <c r="U64" s="97">
        <v>0.68</v>
      </c>
      <c r="V64" s="97">
        <v>0</v>
      </c>
      <c r="W64" s="97">
        <v>0</v>
      </c>
      <c r="X64" s="97">
        <v>0.88000000000000012</v>
      </c>
      <c r="Z64" s="26"/>
    </row>
    <row r="65" spans="2:26" ht="124.8">
      <c r="B65" s="53" t="s">
        <v>33</v>
      </c>
      <c r="C65" s="126" t="s">
        <v>115</v>
      </c>
      <c r="D65" s="126" t="s">
        <v>128</v>
      </c>
      <c r="E65" s="126" t="s">
        <v>1153</v>
      </c>
      <c r="F65" s="126" t="s">
        <v>129</v>
      </c>
      <c r="G65" s="126" t="s">
        <v>239</v>
      </c>
      <c r="H65" s="102" t="s">
        <v>244</v>
      </c>
      <c r="I65" s="103">
        <v>0.7</v>
      </c>
      <c r="J65" s="102" t="s">
        <v>245</v>
      </c>
      <c r="K65" s="40" t="s">
        <v>246</v>
      </c>
      <c r="L65" s="93" t="s">
        <v>43</v>
      </c>
      <c r="M65" s="43" t="s">
        <v>225</v>
      </c>
      <c r="N65" s="43" t="s">
        <v>226</v>
      </c>
      <c r="O65" s="41" t="s">
        <v>227</v>
      </c>
      <c r="P65" s="40" t="s">
        <v>228</v>
      </c>
      <c r="Q65" s="94" t="s">
        <v>65</v>
      </c>
      <c r="R65" s="94" t="s">
        <v>48</v>
      </c>
      <c r="S65" s="100" t="s">
        <v>238</v>
      </c>
      <c r="T65" s="97">
        <v>0.1</v>
      </c>
      <c r="U65" s="97">
        <v>0.6</v>
      </c>
      <c r="V65" s="97">
        <v>0</v>
      </c>
      <c r="W65" s="97">
        <v>0</v>
      </c>
      <c r="X65" s="97">
        <v>0.7</v>
      </c>
      <c r="Z65" s="26"/>
    </row>
    <row r="66" spans="2:26" ht="234">
      <c r="B66" s="53" t="s">
        <v>33</v>
      </c>
      <c r="C66" s="126" t="s">
        <v>115</v>
      </c>
      <c r="D66" s="126" t="s">
        <v>128</v>
      </c>
      <c r="E66" s="126" t="s">
        <v>1153</v>
      </c>
      <c r="F66" s="126" t="s">
        <v>129</v>
      </c>
      <c r="G66" s="126" t="s">
        <v>239</v>
      </c>
      <c r="H66" s="102" t="s">
        <v>247</v>
      </c>
      <c r="I66" s="104">
        <v>0.90500000000000003</v>
      </c>
      <c r="J66" s="102" t="s">
        <v>248</v>
      </c>
      <c r="K66" s="40" t="s">
        <v>249</v>
      </c>
      <c r="L66" s="93" t="s">
        <v>43</v>
      </c>
      <c r="M66" s="43" t="s">
        <v>225</v>
      </c>
      <c r="N66" s="43" t="s">
        <v>226</v>
      </c>
      <c r="O66" s="41" t="s">
        <v>227</v>
      </c>
      <c r="P66" s="40" t="s">
        <v>228</v>
      </c>
      <c r="Q66" s="94" t="s">
        <v>65</v>
      </c>
      <c r="R66" s="94" t="s">
        <v>48</v>
      </c>
      <c r="S66" s="100" t="s">
        <v>238</v>
      </c>
      <c r="T66" s="97">
        <v>0.83</v>
      </c>
      <c r="U66" s="105">
        <v>5.5E-2</v>
      </c>
      <c r="V66" s="97">
        <v>0.01</v>
      </c>
      <c r="W66" s="97">
        <v>0.01</v>
      </c>
      <c r="X66" s="105">
        <v>0.90500000000000003</v>
      </c>
      <c r="Z66" s="26"/>
    </row>
    <row r="67" spans="2:26" ht="78">
      <c r="B67" s="53" t="s">
        <v>33</v>
      </c>
      <c r="C67" s="126" t="s">
        <v>115</v>
      </c>
      <c r="D67" s="126" t="s">
        <v>128</v>
      </c>
      <c r="E67" s="126" t="s">
        <v>1153</v>
      </c>
      <c r="F67" s="126" t="s">
        <v>129</v>
      </c>
      <c r="G67" s="126" t="s">
        <v>239</v>
      </c>
      <c r="H67" s="102" t="s">
        <v>250</v>
      </c>
      <c r="I67" s="103">
        <v>0.9</v>
      </c>
      <c r="J67" s="102" t="s">
        <v>251</v>
      </c>
      <c r="K67" s="40" t="s">
        <v>252</v>
      </c>
      <c r="L67" s="93" t="s">
        <v>43</v>
      </c>
      <c r="M67" s="43" t="s">
        <v>225</v>
      </c>
      <c r="N67" s="43" t="s">
        <v>226</v>
      </c>
      <c r="O67" s="41" t="s">
        <v>227</v>
      </c>
      <c r="P67" s="40" t="s">
        <v>228</v>
      </c>
      <c r="Q67" s="94" t="s">
        <v>65</v>
      </c>
      <c r="R67" s="94" t="s">
        <v>48</v>
      </c>
      <c r="S67" s="100" t="s">
        <v>238</v>
      </c>
      <c r="T67" s="97">
        <v>0.2</v>
      </c>
      <c r="U67" s="97">
        <v>0.68</v>
      </c>
      <c r="V67" s="97">
        <v>0.01</v>
      </c>
      <c r="W67" s="97">
        <v>0.01</v>
      </c>
      <c r="X67" s="97">
        <v>0.90000000000000013</v>
      </c>
      <c r="Z67" s="26"/>
    </row>
    <row r="68" spans="2:26" ht="93.6">
      <c r="B68" s="53" t="s">
        <v>33</v>
      </c>
      <c r="C68" s="126" t="s">
        <v>115</v>
      </c>
      <c r="D68" s="126" t="s">
        <v>128</v>
      </c>
      <c r="E68" s="126" t="s">
        <v>1153</v>
      </c>
      <c r="F68" s="126" t="s">
        <v>129</v>
      </c>
      <c r="G68" s="126" t="s">
        <v>239</v>
      </c>
      <c r="H68" s="102" t="s">
        <v>253</v>
      </c>
      <c r="I68" s="91">
        <v>0.8</v>
      </c>
      <c r="J68" s="102" t="s">
        <v>254</v>
      </c>
      <c r="K68" s="40" t="s">
        <v>255</v>
      </c>
      <c r="L68" s="93" t="s">
        <v>43</v>
      </c>
      <c r="M68" s="43" t="s">
        <v>225</v>
      </c>
      <c r="N68" s="43" t="s">
        <v>226</v>
      </c>
      <c r="O68" s="41" t="s">
        <v>227</v>
      </c>
      <c r="P68" s="40" t="s">
        <v>228</v>
      </c>
      <c r="Q68" s="94" t="s">
        <v>65</v>
      </c>
      <c r="R68" s="94" t="s">
        <v>48</v>
      </c>
      <c r="S68" s="100" t="s">
        <v>238</v>
      </c>
      <c r="T68" s="97">
        <v>0.1</v>
      </c>
      <c r="U68" s="97">
        <v>0.6</v>
      </c>
      <c r="V68" s="97">
        <v>0.05</v>
      </c>
      <c r="W68" s="97">
        <v>0.05</v>
      </c>
      <c r="X68" s="97">
        <v>0.8</v>
      </c>
      <c r="Z68" s="26"/>
    </row>
    <row r="69" spans="2:26" ht="109.2">
      <c r="B69" s="53" t="s">
        <v>33</v>
      </c>
      <c r="C69" s="126" t="s">
        <v>115</v>
      </c>
      <c r="D69" s="126" t="s">
        <v>128</v>
      </c>
      <c r="E69" s="126" t="s">
        <v>1153</v>
      </c>
      <c r="F69" s="126" t="s">
        <v>129</v>
      </c>
      <c r="G69" s="92" t="s">
        <v>256</v>
      </c>
      <c r="H69" s="102" t="s">
        <v>257</v>
      </c>
      <c r="I69" s="91">
        <v>0.75</v>
      </c>
      <c r="J69" s="92" t="s">
        <v>258</v>
      </c>
      <c r="K69" s="40" t="s">
        <v>259</v>
      </c>
      <c r="L69" s="93" t="s">
        <v>43</v>
      </c>
      <c r="M69" s="43" t="s">
        <v>260</v>
      </c>
      <c r="N69" s="43" t="s">
        <v>261</v>
      </c>
      <c r="O69" s="41" t="s">
        <v>227</v>
      </c>
      <c r="P69" s="40" t="s">
        <v>228</v>
      </c>
      <c r="Q69" s="94" t="s">
        <v>65</v>
      </c>
      <c r="R69" s="94" t="s">
        <v>48</v>
      </c>
      <c r="S69" s="100" t="s">
        <v>238</v>
      </c>
      <c r="T69" s="97">
        <v>0.75</v>
      </c>
      <c r="U69" s="97">
        <v>0.75</v>
      </c>
      <c r="V69" s="97">
        <v>0.75</v>
      </c>
      <c r="W69" s="97">
        <v>0.75</v>
      </c>
      <c r="X69" s="97">
        <v>0.75</v>
      </c>
      <c r="Z69" s="26"/>
    </row>
    <row r="70" spans="2:26" ht="93.6">
      <c r="B70" s="53" t="s">
        <v>33</v>
      </c>
      <c r="C70" s="126" t="s">
        <v>262</v>
      </c>
      <c r="D70" s="126" t="s">
        <v>263</v>
      </c>
      <c r="E70" s="126" t="s">
        <v>1154</v>
      </c>
      <c r="F70" s="126" t="s">
        <v>52</v>
      </c>
      <c r="G70" s="92" t="s">
        <v>265</v>
      </c>
      <c r="H70" s="102" t="s">
        <v>266</v>
      </c>
      <c r="I70" s="91" t="s">
        <v>267</v>
      </c>
      <c r="J70" s="92" t="s">
        <v>268</v>
      </c>
      <c r="K70" s="40" t="s">
        <v>1155</v>
      </c>
      <c r="L70" s="93" t="s">
        <v>43</v>
      </c>
      <c r="M70" s="43" t="s">
        <v>270</v>
      </c>
      <c r="N70" s="43" t="s">
        <v>270</v>
      </c>
      <c r="O70" s="41" t="s">
        <v>271</v>
      </c>
      <c r="P70" s="40" t="s">
        <v>272</v>
      </c>
      <c r="Q70" s="94" t="s">
        <v>47</v>
      </c>
      <c r="R70" s="94" t="s">
        <v>58</v>
      </c>
      <c r="S70" s="100" t="s">
        <v>52</v>
      </c>
      <c r="T70" s="97">
        <v>1</v>
      </c>
      <c r="U70" s="97">
        <v>2</v>
      </c>
      <c r="V70" s="97">
        <v>1</v>
      </c>
      <c r="W70" s="97">
        <v>2</v>
      </c>
      <c r="X70" s="97">
        <f>+SUM(T70:W70)</f>
        <v>6</v>
      </c>
      <c r="Z70" s="26"/>
    </row>
    <row r="71" spans="2:26" ht="46.8">
      <c r="B71" s="40" t="s">
        <v>295</v>
      </c>
      <c r="C71" s="40" t="s">
        <v>296</v>
      </c>
      <c r="D71" s="40" t="s">
        <v>52</v>
      </c>
      <c r="E71" s="40" t="s">
        <v>52</v>
      </c>
      <c r="F71" s="41" t="s">
        <v>52</v>
      </c>
      <c r="G71" s="40" t="s">
        <v>297</v>
      </c>
      <c r="H71" s="42" t="s">
        <v>1156</v>
      </c>
      <c r="I71" s="40" t="s">
        <v>1157</v>
      </c>
      <c r="J71" s="40" t="s">
        <v>1158</v>
      </c>
      <c r="K71" s="127" t="s">
        <v>1159</v>
      </c>
      <c r="L71" s="43" t="s">
        <v>43</v>
      </c>
      <c r="M71" s="40" t="s">
        <v>280</v>
      </c>
      <c r="N71" s="40" t="s">
        <v>1160</v>
      </c>
      <c r="O71" s="40" t="s">
        <v>282</v>
      </c>
      <c r="P71" s="40" t="s">
        <v>1143</v>
      </c>
      <c r="Q71" s="44" t="s">
        <v>47</v>
      </c>
      <c r="R71" s="44" t="s">
        <v>58</v>
      </c>
      <c r="S71" s="31" t="s">
        <v>229</v>
      </c>
      <c r="T71" s="128">
        <v>1</v>
      </c>
      <c r="U71" s="128">
        <v>2</v>
      </c>
      <c r="V71" s="128">
        <v>1</v>
      </c>
      <c r="W71" s="128">
        <v>2</v>
      </c>
      <c r="X71" s="128">
        <f>SUM(T71:W71)</f>
        <v>6</v>
      </c>
      <c r="Z71" s="26"/>
    </row>
    <row r="72" spans="2:26" ht="93.6">
      <c r="B72" s="40" t="s">
        <v>273</v>
      </c>
      <c r="C72" s="40" t="s">
        <v>274</v>
      </c>
      <c r="D72" s="40" t="s">
        <v>52</v>
      </c>
      <c r="E72" s="40" t="s">
        <v>52</v>
      </c>
      <c r="F72" s="41" t="s">
        <v>52</v>
      </c>
      <c r="G72" s="115" t="s">
        <v>275</v>
      </c>
      <c r="H72" s="42" t="s">
        <v>276</v>
      </c>
      <c r="I72" s="40" t="s">
        <v>277</v>
      </c>
      <c r="J72" s="40" t="s">
        <v>278</v>
      </c>
      <c r="K72" s="40" t="s">
        <v>1161</v>
      </c>
      <c r="L72" s="43" t="s">
        <v>43</v>
      </c>
      <c r="M72" s="40" t="s">
        <v>280</v>
      </c>
      <c r="N72" s="40" t="s">
        <v>281</v>
      </c>
      <c r="O72" s="40" t="s">
        <v>282</v>
      </c>
      <c r="P72" s="40" t="s">
        <v>1143</v>
      </c>
      <c r="Q72" s="44" t="s">
        <v>47</v>
      </c>
      <c r="R72" s="44" t="s">
        <v>58</v>
      </c>
      <c r="S72" s="31" t="s">
        <v>229</v>
      </c>
      <c r="T72" s="45">
        <v>0.1</v>
      </c>
      <c r="U72" s="45">
        <v>0.3</v>
      </c>
      <c r="V72" s="45">
        <v>0.3</v>
      </c>
      <c r="W72" s="45">
        <v>0.3</v>
      </c>
      <c r="X72" s="45">
        <f t="shared" ref="X72:X73" si="5">SUM(T72:W72)</f>
        <v>1</v>
      </c>
      <c r="Z72" s="26"/>
    </row>
    <row r="73" spans="2:26" ht="78">
      <c r="B73" s="40" t="s">
        <v>114</v>
      </c>
      <c r="C73" s="40"/>
      <c r="D73" s="40" t="s">
        <v>52</v>
      </c>
      <c r="E73" s="40" t="s">
        <v>52</v>
      </c>
      <c r="F73" s="41" t="s">
        <v>52</v>
      </c>
      <c r="G73" s="40" t="s">
        <v>284</v>
      </c>
      <c r="H73" s="42" t="s">
        <v>285</v>
      </c>
      <c r="I73" s="40" t="s">
        <v>277</v>
      </c>
      <c r="J73" s="40" t="s">
        <v>1162</v>
      </c>
      <c r="K73" s="40" t="s">
        <v>1163</v>
      </c>
      <c r="L73" s="43" t="s">
        <v>43</v>
      </c>
      <c r="M73" s="40" t="s">
        <v>280</v>
      </c>
      <c r="N73" s="40" t="s">
        <v>281</v>
      </c>
      <c r="O73" s="40" t="s">
        <v>282</v>
      </c>
      <c r="P73" s="40" t="s">
        <v>1143</v>
      </c>
      <c r="Q73" s="44" t="s">
        <v>47</v>
      </c>
      <c r="R73" s="44" t="s">
        <v>58</v>
      </c>
      <c r="S73" s="31" t="s">
        <v>229</v>
      </c>
      <c r="T73" s="45">
        <v>0.1</v>
      </c>
      <c r="U73" s="45">
        <v>0.3</v>
      </c>
      <c r="V73" s="45">
        <v>0.3</v>
      </c>
      <c r="W73" s="45">
        <v>0.3</v>
      </c>
      <c r="X73" s="45">
        <f t="shared" si="5"/>
        <v>1</v>
      </c>
      <c r="Z73" s="26"/>
    </row>
    <row r="74" spans="2:26" ht="216.6" thickBot="1">
      <c r="B74" s="40" t="s">
        <v>273</v>
      </c>
      <c r="C74" s="40" t="s">
        <v>289</v>
      </c>
      <c r="D74" s="40" t="s">
        <v>52</v>
      </c>
      <c r="E74" s="40" t="s">
        <v>52</v>
      </c>
      <c r="F74" s="41" t="s">
        <v>52</v>
      </c>
      <c r="G74" s="40" t="s">
        <v>290</v>
      </c>
      <c r="H74" s="42" t="s">
        <v>291</v>
      </c>
      <c r="I74" s="40" t="s">
        <v>292</v>
      </c>
      <c r="J74" s="40" t="s">
        <v>1162</v>
      </c>
      <c r="K74" s="40" t="s">
        <v>1163</v>
      </c>
      <c r="L74" s="43" t="s">
        <v>74</v>
      </c>
      <c r="M74" s="40" t="s">
        <v>280</v>
      </c>
      <c r="N74" s="40" t="s">
        <v>281</v>
      </c>
      <c r="O74" s="40" t="s">
        <v>282</v>
      </c>
      <c r="P74" s="40" t="s">
        <v>1143</v>
      </c>
      <c r="Q74" s="44" t="s">
        <v>47</v>
      </c>
      <c r="R74" s="44" t="s">
        <v>58</v>
      </c>
      <c r="S74" s="31" t="s">
        <v>229</v>
      </c>
      <c r="T74" s="45">
        <v>0</v>
      </c>
      <c r="U74" s="45">
        <v>0.3</v>
      </c>
      <c r="V74" s="45">
        <v>0.3</v>
      </c>
      <c r="W74" s="45">
        <v>0.4</v>
      </c>
      <c r="X74" s="45">
        <f>SUM(T74:W74)</f>
        <v>1</v>
      </c>
      <c r="Y74" s="129" t="s">
        <v>1164</v>
      </c>
      <c r="Z74" s="26"/>
    </row>
    <row r="75" spans="2:26" ht="78.599999999999994" thickBot="1">
      <c r="B75" s="130" t="s">
        <v>308</v>
      </c>
      <c r="C75" s="131" t="s">
        <v>34</v>
      </c>
      <c r="D75" s="132" t="s">
        <v>59</v>
      </c>
      <c r="E75" s="132" t="s">
        <v>52</v>
      </c>
      <c r="F75" s="133" t="s">
        <v>52</v>
      </c>
      <c r="G75" s="134" t="s">
        <v>309</v>
      </c>
      <c r="H75" s="135" t="s">
        <v>310</v>
      </c>
      <c r="I75" s="136" t="s">
        <v>311</v>
      </c>
      <c r="J75" s="136" t="s">
        <v>312</v>
      </c>
      <c r="K75" s="136" t="s">
        <v>1165</v>
      </c>
      <c r="L75" s="137" t="s">
        <v>43</v>
      </c>
      <c r="M75" s="137" t="s">
        <v>314</v>
      </c>
      <c r="N75" s="137" t="s">
        <v>315</v>
      </c>
      <c r="O75" s="134" t="s">
        <v>316</v>
      </c>
      <c r="P75" s="134" t="s">
        <v>1141</v>
      </c>
      <c r="Q75" s="135" t="s">
        <v>47</v>
      </c>
      <c r="R75" s="135" t="s">
        <v>58</v>
      </c>
      <c r="S75" s="138" t="s">
        <v>229</v>
      </c>
      <c r="T75" s="139">
        <f>4/7</f>
        <v>0.5714285714285714</v>
      </c>
      <c r="U75" s="139">
        <f>2/7</f>
        <v>0.2857142857142857</v>
      </c>
      <c r="V75" s="139">
        <v>0</v>
      </c>
      <c r="W75" s="139">
        <v>0.14285714285714285</v>
      </c>
      <c r="X75" s="140">
        <f>SUM(T75:W75)</f>
        <v>1</v>
      </c>
      <c r="Z75" s="26"/>
    </row>
    <row r="76" spans="2:26" ht="78.599999999999994" thickBot="1">
      <c r="B76" s="141" t="s">
        <v>308</v>
      </c>
      <c r="C76" s="86" t="s">
        <v>34</v>
      </c>
      <c r="D76" s="42" t="s">
        <v>59</v>
      </c>
      <c r="E76" s="42" t="s">
        <v>52</v>
      </c>
      <c r="F76" s="102" t="s">
        <v>52</v>
      </c>
      <c r="G76" s="40" t="s">
        <v>317</v>
      </c>
      <c r="H76" s="44" t="s">
        <v>318</v>
      </c>
      <c r="I76" s="142" t="s">
        <v>319</v>
      </c>
      <c r="J76" s="142" t="s">
        <v>320</v>
      </c>
      <c r="K76" s="136" t="s">
        <v>321</v>
      </c>
      <c r="L76" s="43" t="s">
        <v>43</v>
      </c>
      <c r="M76" s="43" t="s">
        <v>322</v>
      </c>
      <c r="N76" s="40" t="s">
        <v>323</v>
      </c>
      <c r="O76" s="40" t="s">
        <v>324</v>
      </c>
      <c r="P76" s="40" t="s">
        <v>1141</v>
      </c>
      <c r="Q76" s="44" t="s">
        <v>47</v>
      </c>
      <c r="R76" s="44" t="s">
        <v>58</v>
      </c>
      <c r="S76" s="143" t="s">
        <v>229</v>
      </c>
      <c r="T76" s="139">
        <v>0.24</v>
      </c>
      <c r="U76" s="139">
        <v>0.31</v>
      </c>
      <c r="V76" s="139">
        <v>0.24</v>
      </c>
      <c r="W76" s="139">
        <v>0.21</v>
      </c>
      <c r="X76" s="144">
        <f>SUM(T76:W76)</f>
        <v>1</v>
      </c>
      <c r="Z76" s="26"/>
    </row>
    <row r="77" spans="2:26" ht="78.599999999999994" thickBot="1">
      <c r="B77" s="141" t="s">
        <v>308</v>
      </c>
      <c r="C77" s="86" t="s">
        <v>34</v>
      </c>
      <c r="D77" s="42" t="s">
        <v>59</v>
      </c>
      <c r="E77" s="42" t="s">
        <v>52</v>
      </c>
      <c r="F77" s="102" t="s">
        <v>52</v>
      </c>
      <c r="G77" s="40" t="s">
        <v>325</v>
      </c>
      <c r="H77" s="44" t="s">
        <v>326</v>
      </c>
      <c r="I77" s="142" t="s">
        <v>327</v>
      </c>
      <c r="J77" s="142" t="s">
        <v>328</v>
      </c>
      <c r="K77" s="136" t="s">
        <v>1165</v>
      </c>
      <c r="L77" s="43" t="s">
        <v>43</v>
      </c>
      <c r="M77" s="43" t="s">
        <v>330</v>
      </c>
      <c r="N77" s="40" t="s">
        <v>331</v>
      </c>
      <c r="O77" s="40" t="s">
        <v>332</v>
      </c>
      <c r="P77" s="40" t="s">
        <v>1141</v>
      </c>
      <c r="Q77" s="44" t="s">
        <v>47</v>
      </c>
      <c r="R77" s="44" t="s">
        <v>58</v>
      </c>
      <c r="S77" s="143" t="s">
        <v>229</v>
      </c>
      <c r="T77" s="139">
        <v>0.25</v>
      </c>
      <c r="U77" s="139">
        <v>0.42</v>
      </c>
      <c r="V77" s="139">
        <v>0.25</v>
      </c>
      <c r="W77" s="139">
        <v>0.08</v>
      </c>
      <c r="X77" s="144">
        <f t="shared" ref="X77:X86" si="6">SUM(T77:W77)</f>
        <v>0.99999999999999989</v>
      </c>
      <c r="Z77" s="26"/>
    </row>
    <row r="78" spans="2:26" ht="78">
      <c r="B78" s="141" t="s">
        <v>308</v>
      </c>
      <c r="C78" s="86" t="s">
        <v>34</v>
      </c>
      <c r="D78" s="42" t="s">
        <v>59</v>
      </c>
      <c r="E78" s="42" t="s">
        <v>52</v>
      </c>
      <c r="F78" s="102" t="s">
        <v>52</v>
      </c>
      <c r="G78" s="40" t="s">
        <v>1166</v>
      </c>
      <c r="H78" s="44" t="s">
        <v>334</v>
      </c>
      <c r="I78" s="142" t="s">
        <v>335</v>
      </c>
      <c r="J78" s="142" t="s">
        <v>336</v>
      </c>
      <c r="K78" s="136" t="s">
        <v>1165</v>
      </c>
      <c r="L78" s="43" t="s">
        <v>43</v>
      </c>
      <c r="M78" s="43" t="s">
        <v>338</v>
      </c>
      <c r="N78" s="40" t="s">
        <v>339</v>
      </c>
      <c r="O78" s="40" t="s">
        <v>340</v>
      </c>
      <c r="P78" s="40" t="s">
        <v>1141</v>
      </c>
      <c r="Q78" s="44" t="s">
        <v>47</v>
      </c>
      <c r="R78" s="44" t="s">
        <v>58</v>
      </c>
      <c r="S78" s="143" t="s">
        <v>229</v>
      </c>
      <c r="T78" s="145">
        <v>0.38</v>
      </c>
      <c r="U78" s="145">
        <v>0.62</v>
      </c>
      <c r="V78" s="145">
        <v>0</v>
      </c>
      <c r="W78" s="145">
        <v>0</v>
      </c>
      <c r="X78" s="144">
        <f t="shared" si="6"/>
        <v>1</v>
      </c>
      <c r="Z78" s="26"/>
    </row>
    <row r="79" spans="2:26" ht="78.599999999999994" thickBot="1">
      <c r="B79" s="141" t="s">
        <v>308</v>
      </c>
      <c r="C79" s="86" t="s">
        <v>34</v>
      </c>
      <c r="D79" s="42" t="s">
        <v>59</v>
      </c>
      <c r="E79" s="42" t="s">
        <v>52</v>
      </c>
      <c r="F79" s="102" t="s">
        <v>52</v>
      </c>
      <c r="G79" s="40" t="s">
        <v>341</v>
      </c>
      <c r="H79" s="44" t="s">
        <v>342</v>
      </c>
      <c r="I79" s="142" t="s">
        <v>343</v>
      </c>
      <c r="J79" s="142" t="s">
        <v>344</v>
      </c>
      <c r="K79" s="142" t="s">
        <v>345</v>
      </c>
      <c r="L79" s="43" t="s">
        <v>43</v>
      </c>
      <c r="M79" s="43" t="s">
        <v>346</v>
      </c>
      <c r="N79" s="40" t="s">
        <v>347</v>
      </c>
      <c r="O79" s="40" t="s">
        <v>340</v>
      </c>
      <c r="P79" s="40" t="s">
        <v>1141</v>
      </c>
      <c r="Q79" s="44" t="s">
        <v>47</v>
      </c>
      <c r="R79" s="44" t="s">
        <v>58</v>
      </c>
      <c r="S79" s="143" t="s">
        <v>229</v>
      </c>
      <c r="T79" s="139">
        <v>0.32</v>
      </c>
      <c r="U79" s="139">
        <v>0.32</v>
      </c>
      <c r="V79" s="139">
        <v>0.23</v>
      </c>
      <c r="W79" s="139">
        <v>0.13</v>
      </c>
      <c r="X79" s="144">
        <f t="shared" si="6"/>
        <v>1</v>
      </c>
      <c r="Z79" s="26"/>
    </row>
    <row r="80" spans="2:26" ht="78.599999999999994" thickBot="1">
      <c r="B80" s="146" t="s">
        <v>308</v>
      </c>
      <c r="C80" s="86" t="s">
        <v>34</v>
      </c>
      <c r="D80" s="40" t="s">
        <v>348</v>
      </c>
      <c r="E80" s="42" t="s">
        <v>52</v>
      </c>
      <c r="F80" s="102" t="s">
        <v>52</v>
      </c>
      <c r="G80" s="40" t="s">
        <v>349</v>
      </c>
      <c r="H80" s="44" t="s">
        <v>350</v>
      </c>
      <c r="I80" s="142" t="s">
        <v>351</v>
      </c>
      <c r="J80" s="40" t="s">
        <v>352</v>
      </c>
      <c r="K80" s="136" t="s">
        <v>1165</v>
      </c>
      <c r="L80" s="43" t="s">
        <v>43</v>
      </c>
      <c r="M80" s="43" t="s">
        <v>346</v>
      </c>
      <c r="N80" s="40" t="s">
        <v>347</v>
      </c>
      <c r="O80" s="40" t="s">
        <v>340</v>
      </c>
      <c r="P80" s="40" t="s">
        <v>1141</v>
      </c>
      <c r="Q80" s="44" t="s">
        <v>47</v>
      </c>
      <c r="R80" s="44" t="s">
        <v>58</v>
      </c>
      <c r="S80" s="143" t="s">
        <v>229</v>
      </c>
      <c r="T80" s="139">
        <v>0.33</v>
      </c>
      <c r="U80" s="139">
        <v>0.17</v>
      </c>
      <c r="V80" s="139">
        <v>0.17</v>
      </c>
      <c r="W80" s="139">
        <v>0.33</v>
      </c>
      <c r="X80" s="144">
        <f t="shared" si="6"/>
        <v>1</v>
      </c>
      <c r="Z80" s="26"/>
    </row>
    <row r="81" spans="2:26" ht="173.4" thickBot="1">
      <c r="B81" s="146" t="s">
        <v>49</v>
      </c>
      <c r="C81" s="86" t="s">
        <v>34</v>
      </c>
      <c r="D81" s="40" t="s">
        <v>77</v>
      </c>
      <c r="E81" s="40" t="s">
        <v>52</v>
      </c>
      <c r="F81" s="92" t="s">
        <v>52</v>
      </c>
      <c r="G81" s="40" t="s">
        <v>354</v>
      </c>
      <c r="H81" s="44" t="s">
        <v>355</v>
      </c>
      <c r="I81" s="142" t="s">
        <v>356</v>
      </c>
      <c r="J81" s="40" t="s">
        <v>1167</v>
      </c>
      <c r="K81" s="136" t="s">
        <v>1165</v>
      </c>
      <c r="L81" s="43" t="s">
        <v>43</v>
      </c>
      <c r="M81" s="43" t="s">
        <v>304</v>
      </c>
      <c r="N81" s="40" t="s">
        <v>305</v>
      </c>
      <c r="O81" s="147" t="s">
        <v>1168</v>
      </c>
      <c r="P81" s="40" t="s">
        <v>1141</v>
      </c>
      <c r="Q81" s="44" t="s">
        <v>47</v>
      </c>
      <c r="R81" s="44" t="s">
        <v>58</v>
      </c>
      <c r="S81" s="79" t="s">
        <v>229</v>
      </c>
      <c r="T81" s="139">
        <v>0</v>
      </c>
      <c r="U81" s="139">
        <v>0.5</v>
      </c>
      <c r="V81" s="139">
        <v>0.25</v>
      </c>
      <c r="W81" s="139">
        <v>0.25</v>
      </c>
      <c r="X81" s="144">
        <f t="shared" si="6"/>
        <v>1</v>
      </c>
      <c r="Z81" s="26"/>
    </row>
    <row r="82" spans="2:26" ht="72.599999999999994" thickBot="1">
      <c r="B82" s="141" t="s">
        <v>360</v>
      </c>
      <c r="C82" s="86" t="s">
        <v>34</v>
      </c>
      <c r="D82" s="42" t="s">
        <v>361</v>
      </c>
      <c r="E82" s="42" t="s">
        <v>52</v>
      </c>
      <c r="F82" s="102" t="s">
        <v>52</v>
      </c>
      <c r="G82" s="40" t="s">
        <v>362</v>
      </c>
      <c r="H82" s="44" t="s">
        <v>363</v>
      </c>
      <c r="I82" s="142" t="s">
        <v>364</v>
      </c>
      <c r="J82" s="40" t="s">
        <v>365</v>
      </c>
      <c r="K82" s="136" t="s">
        <v>1165</v>
      </c>
      <c r="L82" s="43" t="s">
        <v>43</v>
      </c>
      <c r="M82" s="43" t="s">
        <v>304</v>
      </c>
      <c r="N82" s="43" t="s">
        <v>367</v>
      </c>
      <c r="O82" s="142" t="s">
        <v>1168</v>
      </c>
      <c r="P82" s="40" t="s">
        <v>1141</v>
      </c>
      <c r="Q82" s="44" t="s">
        <v>47</v>
      </c>
      <c r="R82" s="44" t="s">
        <v>58</v>
      </c>
      <c r="S82" s="143" t="s">
        <v>229</v>
      </c>
      <c r="T82" s="139">
        <v>0.25</v>
      </c>
      <c r="U82" s="139">
        <v>0.12</v>
      </c>
      <c r="V82" s="139">
        <v>0.25</v>
      </c>
      <c r="W82" s="139">
        <v>0.38</v>
      </c>
      <c r="X82" s="144">
        <f t="shared" si="6"/>
        <v>1</v>
      </c>
      <c r="Z82" s="26"/>
    </row>
    <row r="83" spans="2:26" ht="62.4">
      <c r="B83" s="53" t="s">
        <v>33</v>
      </c>
      <c r="C83" s="86" t="s">
        <v>34</v>
      </c>
      <c r="D83" s="42" t="s">
        <v>59</v>
      </c>
      <c r="E83" s="42" t="s">
        <v>52</v>
      </c>
      <c r="F83" s="102" t="s">
        <v>52</v>
      </c>
      <c r="G83" s="142" t="s">
        <v>368</v>
      </c>
      <c r="H83" s="44" t="s">
        <v>369</v>
      </c>
      <c r="I83" s="142" t="s">
        <v>370</v>
      </c>
      <c r="J83" s="142" t="s">
        <v>371</v>
      </c>
      <c r="K83" s="136" t="s">
        <v>1165</v>
      </c>
      <c r="L83" s="43" t="s">
        <v>43</v>
      </c>
      <c r="M83" s="43" t="s">
        <v>304</v>
      </c>
      <c r="N83" s="43" t="s">
        <v>1169</v>
      </c>
      <c r="O83" s="142" t="s">
        <v>1168</v>
      </c>
      <c r="P83" s="40" t="s">
        <v>1141</v>
      </c>
      <c r="Q83" s="44" t="s">
        <v>47</v>
      </c>
      <c r="R83" s="44" t="s">
        <v>58</v>
      </c>
      <c r="S83" s="143" t="s">
        <v>229</v>
      </c>
      <c r="T83" s="139">
        <v>0.43</v>
      </c>
      <c r="U83" s="139">
        <v>0</v>
      </c>
      <c r="V83" s="139">
        <v>0.14000000000000001</v>
      </c>
      <c r="W83" s="139">
        <v>0.43</v>
      </c>
      <c r="X83" s="144">
        <f t="shared" si="6"/>
        <v>1</v>
      </c>
      <c r="Z83" s="26"/>
    </row>
    <row r="84" spans="2:26" ht="62.4">
      <c r="B84" s="141" t="s">
        <v>49</v>
      </c>
      <c r="C84" s="148" t="s">
        <v>34</v>
      </c>
      <c r="D84" s="42" t="s">
        <v>59</v>
      </c>
      <c r="E84" s="42" t="s">
        <v>52</v>
      </c>
      <c r="F84" s="148" t="s">
        <v>52</v>
      </c>
      <c r="G84" s="42" t="s">
        <v>374</v>
      </c>
      <c r="H84" s="149" t="s">
        <v>375</v>
      </c>
      <c r="I84" s="150" t="s">
        <v>375</v>
      </c>
      <c r="J84" s="150" t="s">
        <v>376</v>
      </c>
      <c r="K84" s="150" t="s">
        <v>377</v>
      </c>
      <c r="L84" s="151" t="s">
        <v>43</v>
      </c>
      <c r="M84" s="151" t="s">
        <v>338</v>
      </c>
      <c r="N84" s="151" t="s">
        <v>339</v>
      </c>
      <c r="O84" s="150" t="s">
        <v>1168</v>
      </c>
      <c r="P84" s="42" t="s">
        <v>1141</v>
      </c>
      <c r="Q84" s="149" t="s">
        <v>47</v>
      </c>
      <c r="R84" s="149" t="s">
        <v>58</v>
      </c>
      <c r="S84" s="152" t="s">
        <v>229</v>
      </c>
      <c r="T84" s="145">
        <v>0</v>
      </c>
      <c r="U84" s="145">
        <v>0</v>
      </c>
      <c r="V84" s="145">
        <v>0.5</v>
      </c>
      <c r="W84" s="145">
        <v>0.5</v>
      </c>
      <c r="X84" s="153">
        <f t="shared" si="6"/>
        <v>1</v>
      </c>
      <c r="Z84" s="26"/>
    </row>
    <row r="85" spans="2:26" ht="63" thickBot="1">
      <c r="B85" s="146" t="s">
        <v>360</v>
      </c>
      <c r="C85" s="86" t="s">
        <v>34</v>
      </c>
      <c r="D85" s="42" t="s">
        <v>361</v>
      </c>
      <c r="E85" s="42" t="s">
        <v>52</v>
      </c>
      <c r="F85" s="86" t="s">
        <v>52</v>
      </c>
      <c r="G85" s="40" t="s">
        <v>378</v>
      </c>
      <c r="H85" s="44" t="s">
        <v>379</v>
      </c>
      <c r="I85" s="142" t="s">
        <v>380</v>
      </c>
      <c r="J85" s="142" t="s">
        <v>381</v>
      </c>
      <c r="K85" s="142" t="s">
        <v>382</v>
      </c>
      <c r="L85" s="43" t="s">
        <v>43</v>
      </c>
      <c r="M85" s="43" t="s">
        <v>330</v>
      </c>
      <c r="N85" s="43" t="s">
        <v>331</v>
      </c>
      <c r="O85" s="154" t="s">
        <v>332</v>
      </c>
      <c r="P85" s="40" t="s">
        <v>1141</v>
      </c>
      <c r="Q85" s="44" t="s">
        <v>47</v>
      </c>
      <c r="R85" s="44" t="s">
        <v>58</v>
      </c>
      <c r="S85" s="143" t="s">
        <v>229</v>
      </c>
      <c r="T85" s="139">
        <v>0.19489999999999999</v>
      </c>
      <c r="U85" s="139">
        <v>0.30599999999999999</v>
      </c>
      <c r="V85" s="139">
        <v>0.28749999999999998</v>
      </c>
      <c r="W85" s="139">
        <v>0.21160000000000001</v>
      </c>
      <c r="X85" s="144">
        <f t="shared" si="6"/>
        <v>1</v>
      </c>
      <c r="Z85" s="26"/>
    </row>
    <row r="86" spans="2:26" ht="78">
      <c r="B86" s="146" t="s">
        <v>308</v>
      </c>
      <c r="C86" s="86" t="s">
        <v>34</v>
      </c>
      <c r="D86" s="42" t="s">
        <v>361</v>
      </c>
      <c r="E86" s="42" t="s">
        <v>52</v>
      </c>
      <c r="F86" s="86" t="s">
        <v>52</v>
      </c>
      <c r="G86" s="40" t="s">
        <v>383</v>
      </c>
      <c r="H86" s="44" t="s">
        <v>384</v>
      </c>
      <c r="I86" s="142" t="s">
        <v>385</v>
      </c>
      <c r="J86" s="142" t="s">
        <v>386</v>
      </c>
      <c r="K86" s="136" t="s">
        <v>1165</v>
      </c>
      <c r="L86" s="43" t="s">
        <v>43</v>
      </c>
      <c r="M86" s="43" t="s">
        <v>388</v>
      </c>
      <c r="N86" s="43" t="s">
        <v>389</v>
      </c>
      <c r="O86" s="154" t="s">
        <v>390</v>
      </c>
      <c r="P86" s="40" t="s">
        <v>1141</v>
      </c>
      <c r="Q86" s="44" t="s">
        <v>47</v>
      </c>
      <c r="R86" s="44" t="s">
        <v>58</v>
      </c>
      <c r="S86" s="143" t="s">
        <v>229</v>
      </c>
      <c r="T86" s="139">
        <v>0</v>
      </c>
      <c r="U86" s="139">
        <v>0.5</v>
      </c>
      <c r="V86" s="139">
        <v>0.25</v>
      </c>
      <c r="W86" s="139">
        <v>0.25</v>
      </c>
      <c r="X86" s="144">
        <f t="shared" si="6"/>
        <v>1</v>
      </c>
      <c r="Z86" s="26"/>
    </row>
    <row r="87" spans="2:26" ht="140.4">
      <c r="B87" s="40" t="s">
        <v>273</v>
      </c>
      <c r="C87" s="155" t="s">
        <v>115</v>
      </c>
      <c r="D87" s="42" t="s">
        <v>361</v>
      </c>
      <c r="E87" s="44" t="s">
        <v>52</v>
      </c>
      <c r="F87" s="40" t="s">
        <v>52</v>
      </c>
      <c r="G87" s="86" t="s">
        <v>394</v>
      </c>
      <c r="H87" s="42" t="s">
        <v>395</v>
      </c>
      <c r="I87" s="40" t="s">
        <v>396</v>
      </c>
      <c r="J87" s="40" t="s">
        <v>397</v>
      </c>
      <c r="K87" s="40" t="s">
        <v>398</v>
      </c>
      <c r="L87" s="43" t="s">
        <v>399</v>
      </c>
      <c r="M87" s="40" t="s">
        <v>400</v>
      </c>
      <c r="N87" s="40" t="s">
        <v>401</v>
      </c>
      <c r="O87" s="40" t="s">
        <v>402</v>
      </c>
      <c r="P87" s="40" t="s">
        <v>393</v>
      </c>
      <c r="Q87" s="44" t="s">
        <v>65</v>
      </c>
      <c r="R87" s="44" t="s">
        <v>75</v>
      </c>
      <c r="S87" s="152">
        <v>325785000</v>
      </c>
      <c r="T87" s="156">
        <v>0.26590000000000003</v>
      </c>
      <c r="U87" s="156">
        <v>0.50139999999999996</v>
      </c>
      <c r="V87" s="156">
        <v>0.19270000000000001</v>
      </c>
      <c r="W87" s="156">
        <v>0.04</v>
      </c>
      <c r="X87" s="156">
        <f>+T87+U87+V87+W87</f>
        <v>1</v>
      </c>
      <c r="Z87" s="26"/>
    </row>
    <row r="88" spans="2:26" ht="140.4">
      <c r="B88" s="40" t="s">
        <v>273</v>
      </c>
      <c r="C88" s="40" t="s">
        <v>115</v>
      </c>
      <c r="D88" s="40" t="s">
        <v>361</v>
      </c>
      <c r="E88" s="44" t="s">
        <v>52</v>
      </c>
      <c r="F88" s="40" t="s">
        <v>52</v>
      </c>
      <c r="G88" s="86" t="s">
        <v>403</v>
      </c>
      <c r="H88" s="42" t="s">
        <v>404</v>
      </c>
      <c r="I88" s="40" t="s">
        <v>405</v>
      </c>
      <c r="J88" s="40" t="s">
        <v>406</v>
      </c>
      <c r="K88" s="40" t="s">
        <v>407</v>
      </c>
      <c r="L88" s="43" t="s">
        <v>43</v>
      </c>
      <c r="M88" s="40" t="s">
        <v>408</v>
      </c>
      <c r="N88" s="40" t="s">
        <v>409</v>
      </c>
      <c r="O88" s="40" t="s">
        <v>410</v>
      </c>
      <c r="P88" s="40" t="s">
        <v>393</v>
      </c>
      <c r="Q88" s="44" t="s">
        <v>65</v>
      </c>
      <c r="R88" s="44" t="s">
        <v>75</v>
      </c>
      <c r="S88" s="152">
        <v>377197823.19999999</v>
      </c>
      <c r="T88" s="156">
        <v>4.8000000000000001E-2</v>
      </c>
      <c r="U88" s="156">
        <v>0.30233333333333334</v>
      </c>
      <c r="V88" s="156">
        <v>0.36866666666666659</v>
      </c>
      <c r="W88" s="156">
        <v>0.28100000000000003</v>
      </c>
      <c r="X88" s="156">
        <f>+T88+U88+V88+W88</f>
        <v>0.99999999999999989</v>
      </c>
      <c r="Z88" s="26"/>
    </row>
    <row r="89" spans="2:26" ht="409.6">
      <c r="B89" s="44" t="s">
        <v>49</v>
      </c>
      <c r="C89" s="94" t="s">
        <v>411</v>
      </c>
      <c r="D89" s="44" t="s">
        <v>412</v>
      </c>
      <c r="E89" s="44" t="s">
        <v>36</v>
      </c>
      <c r="F89" s="94" t="s">
        <v>52</v>
      </c>
      <c r="G89" s="170" t="s">
        <v>1170</v>
      </c>
      <c r="H89" s="155" t="s">
        <v>414</v>
      </c>
      <c r="I89" s="94" t="s">
        <v>415</v>
      </c>
      <c r="J89" s="94" t="s">
        <v>416</v>
      </c>
      <c r="K89" s="44" t="s">
        <v>1171</v>
      </c>
      <c r="L89" s="166" t="s">
        <v>109</v>
      </c>
      <c r="M89" s="44" t="s">
        <v>418</v>
      </c>
      <c r="N89" s="44" t="s">
        <v>419</v>
      </c>
      <c r="O89" s="94" t="s">
        <v>420</v>
      </c>
      <c r="P89" s="44" t="s">
        <v>1144</v>
      </c>
      <c r="Q89" s="44" t="s">
        <v>65</v>
      </c>
      <c r="R89" s="44" t="s">
        <v>58</v>
      </c>
      <c r="S89" s="31" t="s">
        <v>229</v>
      </c>
      <c r="T89" s="45">
        <v>0</v>
      </c>
      <c r="U89" s="45">
        <v>0.5</v>
      </c>
      <c r="V89" s="45">
        <v>0</v>
      </c>
      <c r="W89" s="45">
        <v>0.5</v>
      </c>
      <c r="X89" s="45">
        <v>1</v>
      </c>
      <c r="Z89" s="26"/>
    </row>
    <row r="90" spans="2:26" ht="409.6">
      <c r="B90" s="44" t="s">
        <v>49</v>
      </c>
      <c r="C90" s="94" t="s">
        <v>411</v>
      </c>
      <c r="D90" s="44" t="s">
        <v>412</v>
      </c>
      <c r="E90" s="44" t="s">
        <v>36</v>
      </c>
      <c r="F90" s="94" t="s">
        <v>52</v>
      </c>
      <c r="G90" s="171" t="s">
        <v>1172</v>
      </c>
      <c r="H90" s="155" t="s">
        <v>423</v>
      </c>
      <c r="I90" s="94" t="s">
        <v>424</v>
      </c>
      <c r="J90" s="313" t="s">
        <v>1173</v>
      </c>
      <c r="K90" s="44" t="s">
        <v>1174</v>
      </c>
      <c r="L90" s="166" t="s">
        <v>109</v>
      </c>
      <c r="M90" s="44" t="s">
        <v>418</v>
      </c>
      <c r="N90" s="44" t="s">
        <v>419</v>
      </c>
      <c r="O90" s="94" t="s">
        <v>420</v>
      </c>
      <c r="P90" s="44" t="s">
        <v>1144</v>
      </c>
      <c r="Q90" s="44" t="s">
        <v>65</v>
      </c>
      <c r="R90" s="44" t="s">
        <v>58</v>
      </c>
      <c r="S90" s="31" t="s">
        <v>229</v>
      </c>
      <c r="T90" s="45">
        <v>0</v>
      </c>
      <c r="U90" s="45">
        <v>0.5</v>
      </c>
      <c r="V90" s="45">
        <v>0</v>
      </c>
      <c r="W90" s="45">
        <v>0.5</v>
      </c>
      <c r="X90" s="45">
        <v>1</v>
      </c>
      <c r="Z90" s="26"/>
    </row>
    <row r="91" spans="2:26" ht="57.6">
      <c r="B91" s="167" t="s">
        <v>49</v>
      </c>
      <c r="C91" s="164" t="s">
        <v>427</v>
      </c>
      <c r="D91" s="164" t="s">
        <v>34</v>
      </c>
      <c r="E91" s="164" t="s">
        <v>34</v>
      </c>
      <c r="F91" s="164" t="s">
        <v>34</v>
      </c>
      <c r="G91" s="168" t="s">
        <v>428</v>
      </c>
      <c r="H91" s="168" t="s">
        <v>429</v>
      </c>
      <c r="I91" s="168" t="s">
        <v>1175</v>
      </c>
      <c r="J91" s="168" t="s">
        <v>1176</v>
      </c>
      <c r="K91" s="168" t="s">
        <v>1177</v>
      </c>
      <c r="L91" s="169" t="s">
        <v>109</v>
      </c>
      <c r="M91" s="44" t="s">
        <v>418</v>
      </c>
      <c r="N91" s="164" t="s">
        <v>433</v>
      </c>
      <c r="O91" s="164" t="s">
        <v>434</v>
      </c>
      <c r="P91" s="165" t="s">
        <v>1144</v>
      </c>
      <c r="Q91" s="164" t="s">
        <v>47</v>
      </c>
      <c r="R91" s="164" t="s">
        <v>58</v>
      </c>
      <c r="S91" s="164" t="s">
        <v>34</v>
      </c>
      <c r="T91" s="172">
        <v>0</v>
      </c>
      <c r="U91" s="68">
        <v>1</v>
      </c>
      <c r="V91" s="172">
        <v>0</v>
      </c>
      <c r="W91" s="68">
        <v>1</v>
      </c>
      <c r="X91" s="68">
        <v>2</v>
      </c>
      <c r="Z91" s="26"/>
    </row>
    <row r="92" spans="2:26" ht="86.4">
      <c r="B92" s="167" t="s">
        <v>49</v>
      </c>
      <c r="C92" s="165" t="s">
        <v>34</v>
      </c>
      <c r="D92" s="168" t="s">
        <v>435</v>
      </c>
      <c r="E92" s="168" t="s">
        <v>36</v>
      </c>
      <c r="F92" s="165" t="s">
        <v>34</v>
      </c>
      <c r="G92" s="168" t="s">
        <v>436</v>
      </c>
      <c r="H92" s="168" t="s">
        <v>437</v>
      </c>
      <c r="I92" s="168" t="s">
        <v>1178</v>
      </c>
      <c r="J92" s="168" t="s">
        <v>439</v>
      </c>
      <c r="K92" s="168" t="s">
        <v>1179</v>
      </c>
      <c r="L92" s="168" t="s">
        <v>43</v>
      </c>
      <c r="M92" s="44" t="s">
        <v>418</v>
      </c>
      <c r="N92" s="164" t="s">
        <v>433</v>
      </c>
      <c r="O92" s="165" t="s">
        <v>434</v>
      </c>
      <c r="P92" s="165" t="s">
        <v>1144</v>
      </c>
      <c r="Q92" s="165" t="s">
        <v>47</v>
      </c>
      <c r="R92" s="165" t="s">
        <v>58</v>
      </c>
      <c r="S92" s="165" t="s">
        <v>34</v>
      </c>
      <c r="T92" s="172">
        <v>1</v>
      </c>
      <c r="U92" s="172">
        <v>1</v>
      </c>
      <c r="V92" s="172">
        <v>1</v>
      </c>
      <c r="W92" s="172">
        <v>1</v>
      </c>
      <c r="X92" s="68">
        <v>4</v>
      </c>
      <c r="Z92" s="26"/>
    </row>
    <row r="93" spans="2:26" ht="129.6">
      <c r="B93" s="44" t="s">
        <v>49</v>
      </c>
      <c r="C93" s="176" t="s">
        <v>441</v>
      </c>
      <c r="D93" s="44" t="s">
        <v>442</v>
      </c>
      <c r="E93" s="44" t="s">
        <v>443</v>
      </c>
      <c r="F93" s="94" t="s">
        <v>52</v>
      </c>
      <c r="G93" s="176" t="s">
        <v>444</v>
      </c>
      <c r="H93" s="175" t="s">
        <v>445</v>
      </c>
      <c r="I93" s="176" t="s">
        <v>1180</v>
      </c>
      <c r="J93" s="175" t="s">
        <v>447</v>
      </c>
      <c r="K93" s="176" t="s">
        <v>1181</v>
      </c>
      <c r="L93" s="174" t="s">
        <v>43</v>
      </c>
      <c r="M93" s="44" t="s">
        <v>418</v>
      </c>
      <c r="N93" s="176" t="s">
        <v>449</v>
      </c>
      <c r="O93" s="176" t="s">
        <v>450</v>
      </c>
      <c r="P93" s="44" t="s">
        <v>1144</v>
      </c>
      <c r="Q93" s="44" t="s">
        <v>47</v>
      </c>
      <c r="R93" s="44" t="s">
        <v>58</v>
      </c>
      <c r="S93" s="173" t="s">
        <v>229</v>
      </c>
      <c r="T93" s="45">
        <v>0.25</v>
      </c>
      <c r="U93" s="45">
        <v>0.25</v>
      </c>
      <c r="V93" s="45">
        <v>0.25</v>
      </c>
      <c r="W93" s="45">
        <v>0.25</v>
      </c>
      <c r="X93" s="45">
        <v>1</v>
      </c>
      <c r="Z93" s="26"/>
    </row>
    <row r="94" spans="2:26" ht="93.6">
      <c r="B94" s="40" t="s">
        <v>451</v>
      </c>
      <c r="C94" s="40" t="s">
        <v>452</v>
      </c>
      <c r="D94" s="40" t="s">
        <v>128</v>
      </c>
      <c r="E94" s="40" t="s">
        <v>52</v>
      </c>
      <c r="F94" s="41" t="s">
        <v>52</v>
      </c>
      <c r="G94" s="40" t="s">
        <v>1182</v>
      </c>
      <c r="H94" s="42" t="s">
        <v>454</v>
      </c>
      <c r="I94" s="40" t="s">
        <v>455</v>
      </c>
      <c r="J94" s="40" t="s">
        <v>456</v>
      </c>
      <c r="K94" s="40" t="s">
        <v>457</v>
      </c>
      <c r="L94" s="43" t="s">
        <v>43</v>
      </c>
      <c r="M94" s="40" t="s">
        <v>458</v>
      </c>
      <c r="N94" s="43" t="s">
        <v>459</v>
      </c>
      <c r="O94" s="40" t="s">
        <v>460</v>
      </c>
      <c r="P94" s="40" t="s">
        <v>461</v>
      </c>
      <c r="Q94" s="44" t="s">
        <v>47</v>
      </c>
      <c r="R94" s="44" t="s">
        <v>58</v>
      </c>
      <c r="S94" s="31" t="s">
        <v>206</v>
      </c>
      <c r="T94" s="157"/>
      <c r="U94" s="172">
        <v>1</v>
      </c>
      <c r="V94" s="172">
        <v>1</v>
      </c>
      <c r="W94" s="172">
        <v>1</v>
      </c>
      <c r="X94" s="157"/>
      <c r="Z94" s="26"/>
    </row>
    <row r="95" spans="2:26" ht="62.4">
      <c r="B95" s="40" t="s">
        <v>451</v>
      </c>
      <c r="C95" s="40" t="s">
        <v>452</v>
      </c>
      <c r="D95" s="40" t="s">
        <v>128</v>
      </c>
      <c r="E95" s="40" t="s">
        <v>52</v>
      </c>
      <c r="F95" s="41" t="s">
        <v>52</v>
      </c>
      <c r="G95" s="40" t="s">
        <v>462</v>
      </c>
      <c r="H95" s="42" t="s">
        <v>463</v>
      </c>
      <c r="I95" s="40" t="s">
        <v>464</v>
      </c>
      <c r="J95" s="40" t="s">
        <v>465</v>
      </c>
      <c r="K95" s="40" t="s">
        <v>466</v>
      </c>
      <c r="L95" s="43" t="s">
        <v>43</v>
      </c>
      <c r="M95" s="43" t="s">
        <v>467</v>
      </c>
      <c r="N95" s="43" t="s">
        <v>459</v>
      </c>
      <c r="O95" s="40" t="s">
        <v>468</v>
      </c>
      <c r="P95" s="40" t="s">
        <v>461</v>
      </c>
      <c r="Q95" s="44" t="s">
        <v>47</v>
      </c>
      <c r="R95" s="44" t="s">
        <v>58</v>
      </c>
      <c r="S95" s="31" t="s">
        <v>206</v>
      </c>
      <c r="T95" s="172">
        <v>1</v>
      </c>
      <c r="U95" s="172">
        <v>1</v>
      </c>
      <c r="V95" s="172">
        <v>1</v>
      </c>
      <c r="W95" s="172">
        <v>1</v>
      </c>
      <c r="X95" s="45"/>
      <c r="Z95" s="26"/>
    </row>
    <row r="96" spans="2:26" ht="93.6">
      <c r="B96" s="40" t="s">
        <v>451</v>
      </c>
      <c r="C96" s="40" t="s">
        <v>452</v>
      </c>
      <c r="D96" s="40" t="s">
        <v>128</v>
      </c>
      <c r="E96" s="40" t="s">
        <v>52</v>
      </c>
      <c r="F96" s="41" t="s">
        <v>52</v>
      </c>
      <c r="G96" s="40" t="s">
        <v>470</v>
      </c>
      <c r="H96" s="42" t="s">
        <v>471</v>
      </c>
      <c r="I96" s="40" t="s">
        <v>472</v>
      </c>
      <c r="J96" s="40" t="s">
        <v>473</v>
      </c>
      <c r="K96" s="40" t="s">
        <v>474</v>
      </c>
      <c r="L96" s="43" t="s">
        <v>475</v>
      </c>
      <c r="M96" s="43" t="s">
        <v>476</v>
      </c>
      <c r="N96" s="43" t="s">
        <v>459</v>
      </c>
      <c r="O96" s="40" t="s">
        <v>460</v>
      </c>
      <c r="P96" s="40" t="s">
        <v>461</v>
      </c>
      <c r="Q96" s="44" t="s">
        <v>47</v>
      </c>
      <c r="R96" s="44" t="s">
        <v>58</v>
      </c>
      <c r="S96" s="31" t="s">
        <v>206</v>
      </c>
      <c r="T96" s="45"/>
      <c r="U96" s="172">
        <v>1</v>
      </c>
      <c r="V96" s="172"/>
      <c r="W96" s="68">
        <v>1</v>
      </c>
      <c r="X96" s="45"/>
      <c r="Z96" s="26"/>
    </row>
    <row r="97" spans="2:32" ht="46.8">
      <c r="B97" s="40" t="s">
        <v>451</v>
      </c>
      <c r="C97" s="40" t="s">
        <v>452</v>
      </c>
      <c r="D97" s="40" t="s">
        <v>469</v>
      </c>
      <c r="E97" s="40" t="s">
        <v>1071</v>
      </c>
      <c r="F97" s="41" t="s">
        <v>52</v>
      </c>
      <c r="G97" s="40" t="s">
        <v>1183</v>
      </c>
      <c r="H97" s="42" t="s">
        <v>471</v>
      </c>
      <c r="I97" s="40" t="s">
        <v>472</v>
      </c>
      <c r="J97" s="40" t="s">
        <v>473</v>
      </c>
      <c r="K97" s="40" t="s">
        <v>474</v>
      </c>
      <c r="L97" s="43" t="s">
        <v>475</v>
      </c>
      <c r="M97" s="43" t="s">
        <v>476</v>
      </c>
      <c r="N97" s="43" t="s">
        <v>459</v>
      </c>
      <c r="O97" s="40" t="s">
        <v>460</v>
      </c>
      <c r="P97" s="40" t="s">
        <v>461</v>
      </c>
      <c r="Q97" s="44" t="s">
        <v>47</v>
      </c>
      <c r="R97" s="44" t="s">
        <v>58</v>
      </c>
      <c r="S97" s="31" t="s">
        <v>206</v>
      </c>
      <c r="T97" s="45"/>
      <c r="U97" s="172">
        <v>1</v>
      </c>
      <c r="V97" s="172"/>
      <c r="W97" s="68">
        <v>1</v>
      </c>
      <c r="X97" s="45"/>
      <c r="Z97" s="26"/>
    </row>
    <row r="98" spans="2:32" ht="124.8">
      <c r="B98" s="59" t="s">
        <v>66</v>
      </c>
      <c r="C98" s="158"/>
      <c r="D98" s="158"/>
      <c r="E98" s="158"/>
      <c r="F98" s="160"/>
      <c r="G98" s="158" t="s">
        <v>477</v>
      </c>
      <c r="H98" s="59" t="s">
        <v>478</v>
      </c>
      <c r="I98" s="158" t="s">
        <v>1184</v>
      </c>
      <c r="J98" s="158" t="s">
        <v>480</v>
      </c>
      <c r="K98" s="158" t="s">
        <v>1185</v>
      </c>
      <c r="L98" s="161" t="s">
        <v>142</v>
      </c>
      <c r="M98" s="158" t="s">
        <v>1186</v>
      </c>
      <c r="N98" s="161" t="s">
        <v>459</v>
      </c>
      <c r="O98" s="158" t="s">
        <v>460</v>
      </c>
      <c r="P98" s="158" t="s">
        <v>46</v>
      </c>
      <c r="Q98" s="162" t="s">
        <v>47</v>
      </c>
      <c r="R98" s="162" t="s">
        <v>58</v>
      </c>
      <c r="S98" s="163" t="s">
        <v>206</v>
      </c>
      <c r="T98" s="159"/>
      <c r="U98" s="159"/>
      <c r="V98" s="159"/>
      <c r="W98" s="159">
        <v>0.62</v>
      </c>
      <c r="X98" s="159"/>
      <c r="Z98" s="26"/>
    </row>
    <row r="99" spans="2:32" ht="78">
      <c r="B99" s="158" t="s">
        <v>451</v>
      </c>
      <c r="C99" s="158"/>
      <c r="D99" s="158"/>
      <c r="E99" s="158"/>
      <c r="F99" s="160"/>
      <c r="G99" s="158" t="s">
        <v>1187</v>
      </c>
      <c r="H99" s="59" t="s">
        <v>484</v>
      </c>
      <c r="I99" s="59" t="s">
        <v>485</v>
      </c>
      <c r="J99" s="158" t="s">
        <v>486</v>
      </c>
      <c r="K99" s="158" t="s">
        <v>487</v>
      </c>
      <c r="L99" s="161" t="s">
        <v>142</v>
      </c>
      <c r="M99" s="161" t="s">
        <v>458</v>
      </c>
      <c r="N99" s="161" t="s">
        <v>459</v>
      </c>
      <c r="O99" s="158" t="s">
        <v>460</v>
      </c>
      <c r="P99" s="158" t="s">
        <v>461</v>
      </c>
      <c r="Q99" s="162" t="s">
        <v>47</v>
      </c>
      <c r="R99" s="162" t="s">
        <v>58</v>
      </c>
      <c r="S99" s="163" t="s">
        <v>206</v>
      </c>
      <c r="T99" s="159"/>
      <c r="U99" s="159"/>
      <c r="V99" s="159"/>
      <c r="W99" s="177">
        <v>0.59499999999999997</v>
      </c>
      <c r="X99" s="159"/>
      <c r="Z99" s="26"/>
    </row>
    <row r="100" spans="2:32" ht="93.6">
      <c r="B100" s="158" t="s">
        <v>451</v>
      </c>
      <c r="C100" s="158"/>
      <c r="D100" s="158"/>
      <c r="E100" s="158"/>
      <c r="F100" s="160"/>
      <c r="G100" s="158" t="s">
        <v>1187</v>
      </c>
      <c r="H100" s="59" t="s">
        <v>484</v>
      </c>
      <c r="I100" s="158" t="s">
        <v>1188</v>
      </c>
      <c r="J100" s="158" t="s">
        <v>1189</v>
      </c>
      <c r="K100" s="158" t="s">
        <v>491</v>
      </c>
      <c r="L100" s="161" t="s">
        <v>43</v>
      </c>
      <c r="M100" s="161" t="s">
        <v>458</v>
      </c>
      <c r="N100" s="161" t="s">
        <v>459</v>
      </c>
      <c r="O100" s="158" t="s">
        <v>460</v>
      </c>
      <c r="P100" s="158" t="s">
        <v>461</v>
      </c>
      <c r="Q100" s="162" t="s">
        <v>47</v>
      </c>
      <c r="R100" s="162" t="s">
        <v>58</v>
      </c>
      <c r="S100" s="163" t="s">
        <v>206</v>
      </c>
      <c r="T100" s="159"/>
      <c r="U100" s="159">
        <v>1</v>
      </c>
      <c r="V100" s="159">
        <v>1</v>
      </c>
      <c r="W100" s="159">
        <v>1</v>
      </c>
      <c r="X100" s="159"/>
      <c r="Z100" s="26"/>
    </row>
    <row r="101" spans="2:32" ht="62.1" customHeight="1">
      <c r="B101" s="40" t="s">
        <v>91</v>
      </c>
      <c r="C101" s="42" t="s">
        <v>492</v>
      </c>
      <c r="D101" s="40" t="s">
        <v>493</v>
      </c>
      <c r="E101" s="40" t="s">
        <v>494</v>
      </c>
      <c r="F101" s="40" t="s">
        <v>52</v>
      </c>
      <c r="G101" s="155" t="s">
        <v>495</v>
      </c>
      <c r="H101" s="178" t="s">
        <v>496</v>
      </c>
      <c r="I101" s="178" t="s">
        <v>496</v>
      </c>
      <c r="J101" s="178" t="s">
        <v>498</v>
      </c>
      <c r="K101" s="178" t="s">
        <v>1190</v>
      </c>
      <c r="L101" s="178" t="s">
        <v>43</v>
      </c>
      <c r="M101" s="178" t="s">
        <v>516</v>
      </c>
      <c r="N101" s="178" t="s">
        <v>516</v>
      </c>
      <c r="O101" s="178" t="s">
        <v>501</v>
      </c>
      <c r="P101" s="178" t="s">
        <v>502</v>
      </c>
      <c r="Q101" s="178" t="s">
        <v>47</v>
      </c>
      <c r="R101" s="178" t="s">
        <v>58</v>
      </c>
      <c r="S101" s="178" t="s">
        <v>34</v>
      </c>
      <c r="T101" s="180">
        <v>0.2</v>
      </c>
      <c r="U101" s="180">
        <v>0.02</v>
      </c>
      <c r="V101" s="181">
        <v>0.1</v>
      </c>
      <c r="W101" s="181">
        <v>0.68</v>
      </c>
      <c r="X101" s="179"/>
      <c r="Y101"/>
      <c r="Z101" s="26"/>
      <c r="AA101"/>
      <c r="AB101"/>
      <c r="AC101"/>
      <c r="AD101"/>
      <c r="AE101"/>
      <c r="AF101"/>
    </row>
    <row r="102" spans="2:32" ht="124.2" customHeight="1">
      <c r="B102" s="40" t="s">
        <v>91</v>
      </c>
      <c r="C102" s="42" t="s">
        <v>503</v>
      </c>
      <c r="D102" s="40" t="s">
        <v>493</v>
      </c>
      <c r="E102" s="40" t="s">
        <v>504</v>
      </c>
      <c r="F102" s="40" t="s">
        <v>52</v>
      </c>
      <c r="G102" s="155" t="s">
        <v>505</v>
      </c>
      <c r="H102" s="178" t="s">
        <v>506</v>
      </c>
      <c r="I102" s="178" t="s">
        <v>506</v>
      </c>
      <c r="J102" s="178" t="s">
        <v>508</v>
      </c>
      <c r="K102" s="178" t="s">
        <v>1191</v>
      </c>
      <c r="L102" s="178" t="s">
        <v>74</v>
      </c>
      <c r="M102" s="178" t="s">
        <v>516</v>
      </c>
      <c r="N102" s="178" t="s">
        <v>516</v>
      </c>
      <c r="O102" s="178" t="s">
        <v>501</v>
      </c>
      <c r="P102" s="178" t="s">
        <v>502</v>
      </c>
      <c r="Q102" s="178" t="s">
        <v>65</v>
      </c>
      <c r="R102" s="178" t="s">
        <v>75</v>
      </c>
      <c r="S102" s="178">
        <v>49350000</v>
      </c>
      <c r="T102" s="180">
        <v>0.13</v>
      </c>
      <c r="U102" s="180">
        <v>0.08</v>
      </c>
      <c r="V102" s="181">
        <v>0.1</v>
      </c>
      <c r="W102" s="181"/>
      <c r="X102" s="180">
        <v>0.1</v>
      </c>
      <c r="Y102"/>
      <c r="Z102" s="26"/>
      <c r="AA102"/>
      <c r="AB102"/>
      <c r="AC102"/>
      <c r="AD102"/>
      <c r="AE102"/>
      <c r="AF102"/>
    </row>
    <row r="103" spans="2:32" ht="140.4">
      <c r="B103" s="40" t="s">
        <v>308</v>
      </c>
      <c r="C103" s="42" t="s">
        <v>503</v>
      </c>
      <c r="D103" s="42" t="s">
        <v>493</v>
      </c>
      <c r="E103" s="40" t="s">
        <v>510</v>
      </c>
      <c r="F103" s="40" t="s">
        <v>52</v>
      </c>
      <c r="G103" s="155" t="s">
        <v>511</v>
      </c>
      <c r="H103" s="178" t="s">
        <v>512</v>
      </c>
      <c r="I103" s="178" t="s">
        <v>512</v>
      </c>
      <c r="J103" s="178" t="s">
        <v>514</v>
      </c>
      <c r="K103" s="178" t="s">
        <v>1192</v>
      </c>
      <c r="L103" s="178" t="s">
        <v>74</v>
      </c>
      <c r="M103" s="178" t="s">
        <v>516</v>
      </c>
      <c r="N103" s="178" t="s">
        <v>516</v>
      </c>
      <c r="O103" s="178" t="s">
        <v>501</v>
      </c>
      <c r="P103" s="178" t="s">
        <v>502</v>
      </c>
      <c r="Q103" s="178" t="s">
        <v>65</v>
      </c>
      <c r="R103" s="178" t="s">
        <v>75</v>
      </c>
      <c r="S103" s="178">
        <v>49350000</v>
      </c>
      <c r="T103" s="180">
        <v>0.1</v>
      </c>
      <c r="U103" s="180">
        <v>0.1</v>
      </c>
      <c r="V103" s="180">
        <v>0.1</v>
      </c>
      <c r="W103" s="181"/>
      <c r="X103" s="180">
        <v>0.1</v>
      </c>
      <c r="Y103"/>
      <c r="Z103" s="26"/>
      <c r="AA103"/>
      <c r="AB103"/>
      <c r="AC103"/>
      <c r="AD103"/>
      <c r="AE103"/>
      <c r="AF103"/>
    </row>
    <row r="104" spans="2:32" ht="93.6">
      <c r="B104" s="53" t="s">
        <v>33</v>
      </c>
      <c r="C104" s="42" t="s">
        <v>492</v>
      </c>
      <c r="D104" s="42" t="s">
        <v>493</v>
      </c>
      <c r="E104" s="40" t="s">
        <v>494</v>
      </c>
      <c r="F104" s="40" t="s">
        <v>52</v>
      </c>
      <c r="G104" s="178" t="s">
        <v>517</v>
      </c>
      <c r="H104" s="178" t="s">
        <v>518</v>
      </c>
      <c r="I104" s="178" t="s">
        <v>1193</v>
      </c>
      <c r="J104" s="178" t="s">
        <v>518</v>
      </c>
      <c r="K104" s="178" t="s">
        <v>1194</v>
      </c>
      <c r="L104" s="178" t="s">
        <v>43</v>
      </c>
      <c r="M104" s="178" t="s">
        <v>516</v>
      </c>
      <c r="N104" s="178" t="s">
        <v>516</v>
      </c>
      <c r="O104" s="178" t="s">
        <v>501</v>
      </c>
      <c r="P104" s="178" t="s">
        <v>502</v>
      </c>
      <c r="Q104" s="178" t="s">
        <v>47</v>
      </c>
      <c r="R104" s="178" t="s">
        <v>58</v>
      </c>
      <c r="S104" s="178" t="s">
        <v>34</v>
      </c>
      <c r="T104" s="183">
        <v>0.37</v>
      </c>
      <c r="U104" s="182"/>
      <c r="V104" s="184"/>
      <c r="W104" s="184">
        <v>0.08</v>
      </c>
      <c r="X104" s="182"/>
      <c r="Y104"/>
      <c r="Z104" s="26"/>
      <c r="AA104"/>
      <c r="AB104"/>
      <c r="AC104"/>
      <c r="AD104"/>
      <c r="AE104"/>
      <c r="AF104"/>
    </row>
    <row r="105" spans="2:32" ht="156">
      <c r="B105" s="185" t="s">
        <v>49</v>
      </c>
      <c r="C105" s="185" t="s">
        <v>521</v>
      </c>
      <c r="D105" s="40" t="s">
        <v>128</v>
      </c>
      <c r="E105" s="40" t="s">
        <v>1195</v>
      </c>
      <c r="F105" s="40" t="s">
        <v>522</v>
      </c>
      <c r="G105" s="41" t="s">
        <v>523</v>
      </c>
      <c r="H105" s="178" t="s">
        <v>524</v>
      </c>
      <c r="I105" s="178" t="s">
        <v>1196</v>
      </c>
      <c r="J105" s="178" t="s">
        <v>526</v>
      </c>
      <c r="K105" s="178" t="s">
        <v>527</v>
      </c>
      <c r="L105" s="178" t="s">
        <v>43</v>
      </c>
      <c r="M105" s="178" t="s">
        <v>528</v>
      </c>
      <c r="N105" s="178" t="s">
        <v>528</v>
      </c>
      <c r="O105" s="178" t="s">
        <v>529</v>
      </c>
      <c r="P105" s="178" t="s">
        <v>502</v>
      </c>
      <c r="Q105" s="178" t="s">
        <v>65</v>
      </c>
      <c r="R105" s="178" t="s">
        <v>48</v>
      </c>
      <c r="S105" s="178">
        <v>417983000</v>
      </c>
      <c r="T105" s="180">
        <v>1</v>
      </c>
      <c r="U105" s="180"/>
      <c r="V105" s="181"/>
      <c r="W105" s="181"/>
      <c r="X105" s="179"/>
      <c r="Y105"/>
      <c r="Z105" s="26"/>
      <c r="AA105"/>
      <c r="AB105"/>
      <c r="AC105"/>
      <c r="AD105"/>
      <c r="AE105"/>
      <c r="AF105"/>
    </row>
    <row r="106" spans="2:32" ht="93.6">
      <c r="B106" s="40" t="s">
        <v>49</v>
      </c>
      <c r="C106" s="40" t="s">
        <v>34</v>
      </c>
      <c r="D106" s="40" t="s">
        <v>52</v>
      </c>
      <c r="E106" s="40" t="s">
        <v>52</v>
      </c>
      <c r="F106" s="40" t="s">
        <v>522</v>
      </c>
      <c r="G106" s="41" t="s">
        <v>531</v>
      </c>
      <c r="H106" s="178" t="s">
        <v>532</v>
      </c>
      <c r="I106" s="178" t="s">
        <v>1197</v>
      </c>
      <c r="J106" s="178" t="s">
        <v>534</v>
      </c>
      <c r="K106" s="178" t="s">
        <v>535</v>
      </c>
      <c r="L106" s="178" t="s">
        <v>43</v>
      </c>
      <c r="M106" s="178" t="s">
        <v>536</v>
      </c>
      <c r="N106" s="178" t="s">
        <v>536</v>
      </c>
      <c r="O106" s="178" t="s">
        <v>529</v>
      </c>
      <c r="P106" s="178" t="s">
        <v>502</v>
      </c>
      <c r="Q106" s="178" t="s">
        <v>65</v>
      </c>
      <c r="R106" s="178" t="s">
        <v>48</v>
      </c>
      <c r="S106" s="178">
        <v>762983000</v>
      </c>
      <c r="T106" s="183">
        <v>1</v>
      </c>
      <c r="U106" s="182"/>
      <c r="V106" s="184"/>
      <c r="W106" s="184"/>
      <c r="X106" s="182"/>
      <c r="Y106"/>
      <c r="Z106" s="26"/>
      <c r="AA106"/>
      <c r="AB106"/>
      <c r="AC106"/>
      <c r="AD106"/>
      <c r="AE106"/>
      <c r="AF106"/>
    </row>
    <row r="107" spans="2:32" ht="31.2">
      <c r="B107" s="540" t="s">
        <v>49</v>
      </c>
      <c r="C107" s="556" t="s">
        <v>34</v>
      </c>
      <c r="D107" s="556" t="s">
        <v>361</v>
      </c>
      <c r="E107" s="40" t="s">
        <v>36</v>
      </c>
      <c r="F107" s="540" t="s">
        <v>52</v>
      </c>
      <c r="G107" s="552" t="s">
        <v>537</v>
      </c>
      <c r="H107" s="552" t="s">
        <v>1198</v>
      </c>
      <c r="I107" s="540" t="s">
        <v>539</v>
      </c>
      <c r="J107" s="552" t="s">
        <v>1199</v>
      </c>
      <c r="K107" s="548" t="s">
        <v>540</v>
      </c>
      <c r="L107" s="548" t="s">
        <v>43</v>
      </c>
      <c r="M107" s="548" t="s">
        <v>541</v>
      </c>
      <c r="N107" s="548" t="s">
        <v>541</v>
      </c>
      <c r="O107" s="548" t="s">
        <v>1200</v>
      </c>
      <c r="P107" s="548" t="s">
        <v>502</v>
      </c>
      <c r="Q107" s="548" t="s">
        <v>47</v>
      </c>
      <c r="R107" s="554" t="s">
        <v>58</v>
      </c>
      <c r="S107" s="548" t="s">
        <v>34</v>
      </c>
      <c r="T107" s="544"/>
      <c r="U107" s="544">
        <v>0.33329999999999999</v>
      </c>
      <c r="V107" s="545">
        <v>0.33329999999999999</v>
      </c>
      <c r="W107" s="545">
        <v>0.33329999999999999</v>
      </c>
      <c r="X107" s="546"/>
      <c r="Y107"/>
      <c r="Z107" s="26"/>
      <c r="AA107"/>
      <c r="AB107"/>
      <c r="AC107"/>
      <c r="AD107"/>
      <c r="AE107"/>
      <c r="AF107"/>
    </row>
    <row r="108" spans="2:32" ht="31.2">
      <c r="B108" s="549"/>
      <c r="C108" s="549"/>
      <c r="D108" s="549"/>
      <c r="E108" s="40" t="s">
        <v>443</v>
      </c>
      <c r="F108" s="549"/>
      <c r="G108" s="553"/>
      <c r="H108" s="520"/>
      <c r="I108" s="549"/>
      <c r="J108" s="520"/>
      <c r="K108" s="520"/>
      <c r="L108" s="520"/>
      <c r="M108" s="520"/>
      <c r="N108" s="520"/>
      <c r="O108" s="520"/>
      <c r="P108" s="520"/>
      <c r="Q108" s="520"/>
      <c r="R108" s="555"/>
      <c r="S108" s="520"/>
      <c r="T108" s="541"/>
      <c r="U108" s="541"/>
      <c r="V108" s="541"/>
      <c r="W108" s="541"/>
      <c r="X108" s="547"/>
      <c r="Y108"/>
      <c r="Z108" s="26"/>
      <c r="AA108"/>
      <c r="AB108"/>
      <c r="AC108"/>
      <c r="AD108"/>
      <c r="AE108"/>
      <c r="AF108"/>
    </row>
    <row r="109" spans="2:32" ht="31.2">
      <c r="B109" s="540" t="s">
        <v>49</v>
      </c>
      <c r="C109" s="540" t="s">
        <v>52</v>
      </c>
      <c r="D109" s="540" t="s">
        <v>361</v>
      </c>
      <c r="E109" s="40" t="s">
        <v>36</v>
      </c>
      <c r="F109" s="550" t="s">
        <v>52</v>
      </c>
      <c r="G109" s="552" t="s">
        <v>543</v>
      </c>
      <c r="H109" s="548" t="s">
        <v>1201</v>
      </c>
      <c r="I109" s="548" t="s">
        <v>1202</v>
      </c>
      <c r="J109" s="548" t="s">
        <v>546</v>
      </c>
      <c r="K109" s="548" t="s">
        <v>547</v>
      </c>
      <c r="L109" s="548" t="s">
        <v>43</v>
      </c>
      <c r="M109" s="548" t="s">
        <v>541</v>
      </c>
      <c r="N109" s="548" t="s">
        <v>541</v>
      </c>
      <c r="O109" s="548" t="s">
        <v>542</v>
      </c>
      <c r="P109" s="548" t="s">
        <v>502</v>
      </c>
      <c r="Q109" s="548" t="s">
        <v>47</v>
      </c>
      <c r="R109" s="548" t="s">
        <v>58</v>
      </c>
      <c r="S109" s="548" t="s">
        <v>34</v>
      </c>
      <c r="T109" s="540"/>
      <c r="U109" s="542">
        <v>0.5</v>
      </c>
      <c r="V109" s="542">
        <v>0.5</v>
      </c>
      <c r="W109" s="540"/>
      <c r="X109" s="540"/>
      <c r="Y109"/>
      <c r="Z109" s="26"/>
      <c r="AA109"/>
      <c r="AB109"/>
      <c r="AC109"/>
      <c r="AD109"/>
      <c r="AE109"/>
      <c r="AF109"/>
    </row>
    <row r="110" spans="2:32" ht="31.2">
      <c r="B110" s="549"/>
      <c r="C110" s="543"/>
      <c r="D110" s="543"/>
      <c r="E110" s="40" t="s">
        <v>443</v>
      </c>
      <c r="F110" s="551"/>
      <c r="G110" s="553"/>
      <c r="H110" s="520"/>
      <c r="I110" s="520"/>
      <c r="J110" s="520"/>
      <c r="K110" s="520"/>
      <c r="L110" s="520"/>
      <c r="M110" s="520"/>
      <c r="N110" s="520"/>
      <c r="O110" s="520"/>
      <c r="P110" s="520"/>
      <c r="Q110" s="520"/>
      <c r="R110" s="520"/>
      <c r="S110" s="520"/>
      <c r="T110" s="541"/>
      <c r="U110" s="541"/>
      <c r="V110" s="541"/>
      <c r="W110" s="541"/>
      <c r="X110" s="543"/>
      <c r="Y110"/>
      <c r="Z110" s="26"/>
      <c r="AA110"/>
      <c r="AB110"/>
      <c r="AC110"/>
      <c r="AD110"/>
      <c r="AE110"/>
      <c r="AF110"/>
    </row>
    <row r="111" spans="2:32" ht="124.2" customHeight="1">
      <c r="B111" s="40" t="s">
        <v>49</v>
      </c>
      <c r="C111" s="40" t="s">
        <v>548</v>
      </c>
      <c r="D111" s="40" t="s">
        <v>361</v>
      </c>
      <c r="E111" s="40" t="s">
        <v>549</v>
      </c>
      <c r="F111" s="40" t="s">
        <v>52</v>
      </c>
      <c r="G111" s="41" t="s">
        <v>550</v>
      </c>
      <c r="H111" s="178" t="s">
        <v>1203</v>
      </c>
      <c r="I111" s="178" t="s">
        <v>1204</v>
      </c>
      <c r="J111" s="178" t="s">
        <v>553</v>
      </c>
      <c r="K111" s="178" t="s">
        <v>1205</v>
      </c>
      <c r="L111" s="178" t="s">
        <v>43</v>
      </c>
      <c r="M111" s="178" t="s">
        <v>1206</v>
      </c>
      <c r="N111" s="178" t="s">
        <v>1206</v>
      </c>
      <c r="O111" s="178" t="s">
        <v>542</v>
      </c>
      <c r="P111" s="178" t="s">
        <v>502</v>
      </c>
      <c r="Q111" s="178" t="s">
        <v>47</v>
      </c>
      <c r="R111" s="178" t="s">
        <v>58</v>
      </c>
      <c r="S111" s="178" t="s">
        <v>34</v>
      </c>
      <c r="T111" s="183"/>
      <c r="U111" s="183">
        <v>0.15</v>
      </c>
      <c r="V111" s="184">
        <v>0.25</v>
      </c>
      <c r="W111" s="184">
        <v>0.6</v>
      </c>
      <c r="X111" s="182"/>
      <c r="Y111"/>
      <c r="Z111" s="26"/>
      <c r="AA111"/>
      <c r="AB111"/>
      <c r="AC111"/>
      <c r="AD111"/>
      <c r="AE111"/>
      <c r="AF111"/>
    </row>
    <row r="112" spans="2:32" ht="124.8">
      <c r="B112" s="186" t="s">
        <v>451</v>
      </c>
      <c r="C112" s="187" t="s">
        <v>566</v>
      </c>
      <c r="D112" s="187" t="s">
        <v>567</v>
      </c>
      <c r="E112" s="40" t="s">
        <v>621</v>
      </c>
      <c r="F112" s="40" t="s">
        <v>52</v>
      </c>
      <c r="G112" s="188" t="s">
        <v>1207</v>
      </c>
      <c r="H112" s="178" t="s">
        <v>569</v>
      </c>
      <c r="I112" s="178" t="s">
        <v>1208</v>
      </c>
      <c r="J112" s="178" t="s">
        <v>571</v>
      </c>
      <c r="K112" s="178" t="s">
        <v>572</v>
      </c>
      <c r="L112" s="178" t="s">
        <v>43</v>
      </c>
      <c r="M112" s="178" t="s">
        <v>573</v>
      </c>
      <c r="N112" s="178" t="s">
        <v>573</v>
      </c>
      <c r="O112" s="178" t="s">
        <v>574</v>
      </c>
      <c r="P112" s="178" t="s">
        <v>502</v>
      </c>
      <c r="Q112" s="178" t="s">
        <v>47</v>
      </c>
      <c r="R112" s="178" t="s">
        <v>75</v>
      </c>
      <c r="S112" s="178" t="s">
        <v>34</v>
      </c>
      <c r="T112" s="184">
        <v>1</v>
      </c>
      <c r="U112" s="184">
        <v>1</v>
      </c>
      <c r="V112" s="184">
        <v>1</v>
      </c>
      <c r="W112" s="184">
        <v>1</v>
      </c>
      <c r="X112" s="182"/>
      <c r="Y112"/>
      <c r="Z112" s="26"/>
      <c r="AA112"/>
      <c r="AB112"/>
      <c r="AC112"/>
      <c r="AD112"/>
      <c r="AE112"/>
      <c r="AF112"/>
    </row>
    <row r="113" spans="2:32" ht="62.4">
      <c r="B113" s="53" t="s">
        <v>33</v>
      </c>
      <c r="C113" s="187" t="s">
        <v>566</v>
      </c>
      <c r="D113" s="187" t="s">
        <v>567</v>
      </c>
      <c r="E113" s="40" t="s">
        <v>643</v>
      </c>
      <c r="F113" s="40" t="s">
        <v>52</v>
      </c>
      <c r="G113" s="189" t="s">
        <v>1209</v>
      </c>
      <c r="H113" s="178" t="s">
        <v>1210</v>
      </c>
      <c r="I113" s="178" t="s">
        <v>650</v>
      </c>
      <c r="J113" s="178" t="s">
        <v>1211</v>
      </c>
      <c r="K113" s="178" t="s">
        <v>579</v>
      </c>
      <c r="L113" s="178" t="s">
        <v>43</v>
      </c>
      <c r="M113" s="178" t="s">
        <v>1212</v>
      </c>
      <c r="N113" s="178" t="s">
        <v>1212</v>
      </c>
      <c r="O113" s="178" t="s">
        <v>574</v>
      </c>
      <c r="P113" s="178" t="s">
        <v>502</v>
      </c>
      <c r="Q113" s="178" t="s">
        <v>47</v>
      </c>
      <c r="R113" s="178" t="s">
        <v>75</v>
      </c>
      <c r="S113" s="178" t="s">
        <v>34</v>
      </c>
      <c r="T113" s="184">
        <v>1</v>
      </c>
      <c r="U113" s="184">
        <v>1</v>
      </c>
      <c r="V113" s="184">
        <v>1</v>
      </c>
      <c r="W113" s="184">
        <v>1</v>
      </c>
      <c r="X113" s="182"/>
      <c r="Y113"/>
      <c r="Z113" s="26"/>
      <c r="AA113"/>
      <c r="AB113"/>
      <c r="AC113"/>
      <c r="AD113"/>
      <c r="AE113"/>
      <c r="AF113"/>
    </row>
    <row r="114" spans="2:32" ht="93.6">
      <c r="B114" s="53" t="s">
        <v>33</v>
      </c>
      <c r="C114" s="187" t="s">
        <v>581</v>
      </c>
      <c r="D114" s="187" t="s">
        <v>567</v>
      </c>
      <c r="E114" s="40" t="s">
        <v>632</v>
      </c>
      <c r="F114" s="40" t="s">
        <v>52</v>
      </c>
      <c r="G114" s="189" t="s">
        <v>1213</v>
      </c>
      <c r="H114" s="178" t="s">
        <v>1214</v>
      </c>
      <c r="I114" s="178" t="s">
        <v>650</v>
      </c>
      <c r="J114" s="178" t="s">
        <v>1215</v>
      </c>
      <c r="K114" s="178" t="s">
        <v>579</v>
      </c>
      <c r="L114" s="178" t="s">
        <v>43</v>
      </c>
      <c r="M114" s="178" t="s">
        <v>586</v>
      </c>
      <c r="N114" s="178" t="s">
        <v>586</v>
      </c>
      <c r="O114" s="178" t="s">
        <v>574</v>
      </c>
      <c r="P114" s="178" t="s">
        <v>502</v>
      </c>
      <c r="Q114" s="178" t="s">
        <v>47</v>
      </c>
      <c r="R114" s="178" t="s">
        <v>75</v>
      </c>
      <c r="S114" s="178" t="s">
        <v>34</v>
      </c>
      <c r="T114" s="184">
        <v>1</v>
      </c>
      <c r="U114" s="184">
        <v>1</v>
      </c>
      <c r="V114" s="184">
        <v>1</v>
      </c>
      <c r="W114" s="184">
        <v>1</v>
      </c>
      <c r="X114" s="182"/>
      <c r="Y114"/>
      <c r="Z114" s="26"/>
      <c r="AA114"/>
      <c r="AB114"/>
      <c r="AC114"/>
      <c r="AD114"/>
      <c r="AE114"/>
      <c r="AF114"/>
    </row>
    <row r="115" spans="2:32" ht="62.4">
      <c r="B115" s="53" t="s">
        <v>33</v>
      </c>
      <c r="C115" s="185" t="s">
        <v>587</v>
      </c>
      <c r="D115" s="185" t="s">
        <v>567</v>
      </c>
      <c r="E115" s="40" t="s">
        <v>264</v>
      </c>
      <c r="F115" s="40" t="s">
        <v>52</v>
      </c>
      <c r="G115" s="190" t="s">
        <v>1216</v>
      </c>
      <c r="H115" s="178" t="s">
        <v>1217</v>
      </c>
      <c r="I115" s="178" t="s">
        <v>650</v>
      </c>
      <c r="J115" s="178" t="s">
        <v>1215</v>
      </c>
      <c r="K115" s="178" t="s">
        <v>579</v>
      </c>
      <c r="L115" s="178" t="s">
        <v>43</v>
      </c>
      <c r="M115" s="178" t="s">
        <v>1218</v>
      </c>
      <c r="N115" s="178" t="s">
        <v>1218</v>
      </c>
      <c r="O115" s="178" t="s">
        <v>574</v>
      </c>
      <c r="P115" s="178" t="s">
        <v>502</v>
      </c>
      <c r="Q115" s="178" t="s">
        <v>47</v>
      </c>
      <c r="R115" s="178" t="s">
        <v>75</v>
      </c>
      <c r="S115" s="178" t="s">
        <v>34</v>
      </c>
      <c r="T115" s="184">
        <v>1</v>
      </c>
      <c r="U115" s="184">
        <v>1</v>
      </c>
      <c r="V115" s="184">
        <v>1</v>
      </c>
      <c r="W115" s="184">
        <v>1</v>
      </c>
      <c r="X115" s="182"/>
      <c r="Y115"/>
      <c r="Z115" s="26"/>
      <c r="AA115"/>
      <c r="AB115"/>
      <c r="AC115"/>
      <c r="AD115"/>
      <c r="AE115"/>
      <c r="AF115"/>
    </row>
    <row r="116" spans="2:32" ht="62.4">
      <c r="B116" s="191" t="s">
        <v>91</v>
      </c>
      <c r="C116" s="192" t="s">
        <v>566</v>
      </c>
      <c r="D116" s="192" t="s">
        <v>567</v>
      </c>
      <c r="E116" s="40" t="s">
        <v>598</v>
      </c>
      <c r="F116" s="40" t="s">
        <v>52</v>
      </c>
      <c r="G116" s="193" t="s">
        <v>599</v>
      </c>
      <c r="H116" s="178" t="s">
        <v>1219</v>
      </c>
      <c r="I116" s="178" t="s">
        <v>1220</v>
      </c>
      <c r="J116" s="178" t="s">
        <v>1221</v>
      </c>
      <c r="K116" s="178" t="s">
        <v>603</v>
      </c>
      <c r="L116" s="178" t="s">
        <v>43</v>
      </c>
      <c r="M116" s="178" t="s">
        <v>597</v>
      </c>
      <c r="N116" s="178" t="s">
        <v>597</v>
      </c>
      <c r="O116" s="178" t="s">
        <v>574</v>
      </c>
      <c r="P116" s="178" t="s">
        <v>502</v>
      </c>
      <c r="Q116" s="178" t="s">
        <v>47</v>
      </c>
      <c r="R116" s="178" t="s">
        <v>75</v>
      </c>
      <c r="S116" s="178" t="s">
        <v>34</v>
      </c>
      <c r="T116" s="181">
        <v>0.8</v>
      </c>
      <c r="U116" s="181">
        <v>0.8</v>
      </c>
      <c r="V116" s="181">
        <v>0.8</v>
      </c>
      <c r="W116" s="181">
        <v>0.8</v>
      </c>
      <c r="X116" s="182"/>
      <c r="Y116"/>
      <c r="Z116" s="26"/>
      <c r="AA116"/>
      <c r="AB116"/>
      <c r="AC116"/>
      <c r="AD116"/>
      <c r="AE116"/>
      <c r="AF116"/>
    </row>
    <row r="117" spans="2:32" ht="109.2">
      <c r="B117" s="59" t="s">
        <v>33</v>
      </c>
      <c r="C117" s="196" t="s">
        <v>566</v>
      </c>
      <c r="D117" s="196" t="s">
        <v>567</v>
      </c>
      <c r="E117" s="158" t="s">
        <v>643</v>
      </c>
      <c r="F117" s="158" t="s">
        <v>52</v>
      </c>
      <c r="G117" s="59" t="s">
        <v>659</v>
      </c>
      <c r="H117" s="59" t="s">
        <v>660</v>
      </c>
      <c r="I117" s="58" t="s">
        <v>1222</v>
      </c>
      <c r="J117" s="58" t="s">
        <v>1223</v>
      </c>
      <c r="K117" s="58" t="s">
        <v>1224</v>
      </c>
      <c r="L117" s="58" t="s">
        <v>109</v>
      </c>
      <c r="M117" s="58" t="s">
        <v>580</v>
      </c>
      <c r="N117" s="58" t="s">
        <v>580</v>
      </c>
      <c r="O117" s="58" t="s">
        <v>574</v>
      </c>
      <c r="P117" s="58" t="s">
        <v>502</v>
      </c>
      <c r="Q117" s="58" t="s">
        <v>47</v>
      </c>
      <c r="R117" s="58" t="s">
        <v>75</v>
      </c>
      <c r="S117" s="58" t="s">
        <v>34</v>
      </c>
      <c r="T117" s="197"/>
      <c r="U117" s="198">
        <v>250</v>
      </c>
      <c r="V117" s="199"/>
      <c r="W117" s="199"/>
      <c r="X117" s="200"/>
      <c r="Y117"/>
      <c r="Z117" s="26"/>
      <c r="AA117"/>
      <c r="AB117"/>
      <c r="AC117"/>
      <c r="AD117"/>
      <c r="AE117"/>
      <c r="AF117"/>
    </row>
    <row r="118" spans="2:32" ht="62.1" customHeight="1">
      <c r="B118" s="59" t="s">
        <v>33</v>
      </c>
      <c r="C118" s="196" t="s">
        <v>566</v>
      </c>
      <c r="D118" s="196" t="s">
        <v>567</v>
      </c>
      <c r="E118" s="158" t="s">
        <v>643</v>
      </c>
      <c r="F118" s="158" t="s">
        <v>52</v>
      </c>
      <c r="G118" s="59" t="s">
        <v>667</v>
      </c>
      <c r="H118" s="59" t="s">
        <v>668</v>
      </c>
      <c r="I118" s="58" t="s">
        <v>669</v>
      </c>
      <c r="J118" s="58" t="s">
        <v>1225</v>
      </c>
      <c r="K118" s="58" t="s">
        <v>1224</v>
      </c>
      <c r="L118" s="58" t="s">
        <v>109</v>
      </c>
      <c r="M118" s="58" t="s">
        <v>580</v>
      </c>
      <c r="N118" s="58" t="s">
        <v>580</v>
      </c>
      <c r="O118" s="58" t="s">
        <v>574</v>
      </c>
      <c r="P118" s="58" t="s">
        <v>502</v>
      </c>
      <c r="Q118" s="58" t="s">
        <v>47</v>
      </c>
      <c r="R118" s="58" t="s">
        <v>75</v>
      </c>
      <c r="S118" s="58" t="s">
        <v>34</v>
      </c>
      <c r="T118" s="197"/>
      <c r="U118" s="197">
        <v>0.8</v>
      </c>
      <c r="V118" s="199"/>
      <c r="W118" s="199"/>
      <c r="X118" s="200"/>
      <c r="Y118"/>
      <c r="Z118" s="26"/>
      <c r="AA118"/>
      <c r="AB118"/>
      <c r="AC118"/>
      <c r="AD118"/>
      <c r="AE118"/>
      <c r="AF118"/>
    </row>
    <row r="119" spans="2:32" ht="57.6">
      <c r="B119" s="14" t="s">
        <v>49</v>
      </c>
      <c r="E119" s="123" t="s">
        <v>1226</v>
      </c>
      <c r="G119" s="123" t="s">
        <v>1227</v>
      </c>
      <c r="H119" s="121"/>
      <c r="I119" s="121" t="s">
        <v>1228</v>
      </c>
      <c r="J119" s="121" t="s">
        <v>1229</v>
      </c>
      <c r="K119" s="121" t="s">
        <v>1230</v>
      </c>
      <c r="L119" s="121" t="s">
        <v>1231</v>
      </c>
      <c r="M119" s="121" t="s">
        <v>1231</v>
      </c>
      <c r="N119" s="121" t="s">
        <v>1231</v>
      </c>
      <c r="O119" s="121" t="s">
        <v>1231</v>
      </c>
      <c r="P119" s="194" t="s">
        <v>502</v>
      </c>
      <c r="T119" s="195"/>
      <c r="Y119"/>
      <c r="Z119" s="26"/>
      <c r="AA119"/>
      <c r="AB119"/>
      <c r="AC119"/>
      <c r="AD119"/>
      <c r="AE119"/>
      <c r="AF119"/>
    </row>
    <row r="120" spans="2:32" ht="109.2">
      <c r="B120" s="40" t="s">
        <v>273</v>
      </c>
      <c r="C120" s="41" t="s">
        <v>34</v>
      </c>
      <c r="D120" s="211" t="s">
        <v>361</v>
      </c>
      <c r="E120" s="41" t="s">
        <v>52</v>
      </c>
      <c r="F120" s="41" t="s">
        <v>52</v>
      </c>
      <c r="G120" s="212" t="s">
        <v>1232</v>
      </c>
      <c r="H120" s="213" t="s">
        <v>1233</v>
      </c>
      <c r="I120" s="212" t="s">
        <v>1234</v>
      </c>
      <c r="J120" s="40" t="s">
        <v>1235</v>
      </c>
      <c r="K120" s="212" t="s">
        <v>1236</v>
      </c>
      <c r="L120" s="93" t="s">
        <v>43</v>
      </c>
      <c r="M120" s="41" t="s">
        <v>1237</v>
      </c>
      <c r="N120" s="40" t="s">
        <v>673</v>
      </c>
      <c r="O120" s="41" t="s">
        <v>682</v>
      </c>
      <c r="P120" s="40" t="s">
        <v>675</v>
      </c>
      <c r="Q120" s="44" t="s">
        <v>47</v>
      </c>
      <c r="R120" s="44" t="s">
        <v>58</v>
      </c>
      <c r="S120" s="31" t="s">
        <v>34</v>
      </c>
      <c r="T120" s="195"/>
      <c r="Z120" s="26"/>
    </row>
    <row r="121" spans="2:32" ht="171.6">
      <c r="B121" s="40" t="s">
        <v>273</v>
      </c>
      <c r="C121" s="41" t="s">
        <v>34</v>
      </c>
      <c r="D121" s="211" t="s">
        <v>361</v>
      </c>
      <c r="E121" s="41" t="s">
        <v>52</v>
      </c>
      <c r="F121" s="41" t="s">
        <v>52</v>
      </c>
      <c r="G121" s="212" t="s">
        <v>1238</v>
      </c>
      <c r="H121" s="42" t="s">
        <v>684</v>
      </c>
      <c r="I121" s="212" t="s">
        <v>685</v>
      </c>
      <c r="J121" s="40" t="s">
        <v>686</v>
      </c>
      <c r="K121" s="212" t="s">
        <v>1236</v>
      </c>
      <c r="L121" s="93" t="s">
        <v>43</v>
      </c>
      <c r="M121" s="40" t="s">
        <v>1237</v>
      </c>
      <c r="N121" s="40" t="s">
        <v>688</v>
      </c>
      <c r="O121" s="41" t="s">
        <v>689</v>
      </c>
      <c r="P121" s="40" t="s">
        <v>675</v>
      </c>
      <c r="Q121" s="44" t="s">
        <v>47</v>
      </c>
      <c r="R121" s="44" t="s">
        <v>58</v>
      </c>
      <c r="S121" s="31" t="s">
        <v>34</v>
      </c>
      <c r="T121" s="31"/>
      <c r="Z121" s="26"/>
    </row>
    <row r="122" spans="2:32" ht="327.60000000000002">
      <c r="B122" s="40" t="s">
        <v>690</v>
      </c>
      <c r="C122" s="41" t="s">
        <v>34</v>
      </c>
      <c r="D122" s="211" t="s">
        <v>361</v>
      </c>
      <c r="E122" s="41" t="s">
        <v>52</v>
      </c>
      <c r="F122" s="41" t="s">
        <v>52</v>
      </c>
      <c r="G122" s="212" t="s">
        <v>1239</v>
      </c>
      <c r="H122" s="42" t="s">
        <v>692</v>
      </c>
      <c r="I122" s="212" t="s">
        <v>685</v>
      </c>
      <c r="J122" s="40" t="s">
        <v>693</v>
      </c>
      <c r="K122" s="212" t="s">
        <v>1236</v>
      </c>
      <c r="L122" s="93" t="s">
        <v>43</v>
      </c>
      <c r="M122" s="42" t="s">
        <v>1237</v>
      </c>
      <c r="N122" s="40" t="s">
        <v>695</v>
      </c>
      <c r="O122" s="41" t="s">
        <v>696</v>
      </c>
      <c r="P122" s="40" t="s">
        <v>675</v>
      </c>
      <c r="Q122" s="44" t="s">
        <v>47</v>
      </c>
      <c r="R122" s="44" t="s">
        <v>58</v>
      </c>
      <c r="S122" s="31" t="s">
        <v>34</v>
      </c>
      <c r="Z122" s="26"/>
    </row>
    <row r="123" spans="2:32" ht="109.2">
      <c r="B123" s="40" t="s">
        <v>308</v>
      </c>
      <c r="C123" s="41" t="s">
        <v>34</v>
      </c>
      <c r="D123" s="211" t="s">
        <v>361</v>
      </c>
      <c r="E123" s="41" t="s">
        <v>52</v>
      </c>
      <c r="F123" s="41" t="s">
        <v>52</v>
      </c>
      <c r="G123" s="212" t="s">
        <v>697</v>
      </c>
      <c r="H123" s="42" t="s">
        <v>698</v>
      </c>
      <c r="I123" s="212" t="s">
        <v>699</v>
      </c>
      <c r="J123" s="40" t="s">
        <v>700</v>
      </c>
      <c r="K123" s="212" t="s">
        <v>1236</v>
      </c>
      <c r="L123" s="93" t="s">
        <v>43</v>
      </c>
      <c r="M123" s="86" t="s">
        <v>1237</v>
      </c>
      <c r="N123" s="86" t="s">
        <v>702</v>
      </c>
      <c r="O123" s="41" t="s">
        <v>689</v>
      </c>
      <c r="P123" s="40" t="s">
        <v>675</v>
      </c>
      <c r="Q123" s="44" t="s">
        <v>47</v>
      </c>
      <c r="R123" s="44" t="s">
        <v>58</v>
      </c>
      <c r="S123" s="79" t="s">
        <v>34</v>
      </c>
      <c r="Z123" s="26"/>
    </row>
    <row r="124" spans="2:32" ht="171.6">
      <c r="B124" s="40" t="s">
        <v>33</v>
      </c>
      <c r="C124" s="41" t="s">
        <v>34</v>
      </c>
      <c r="D124" s="211" t="s">
        <v>92</v>
      </c>
      <c r="E124" s="41" t="s">
        <v>52</v>
      </c>
      <c r="F124" s="41" t="s">
        <v>52</v>
      </c>
      <c r="G124" s="40" t="s">
        <v>1240</v>
      </c>
      <c r="H124" s="42" t="s">
        <v>1241</v>
      </c>
      <c r="I124" s="40" t="s">
        <v>1242</v>
      </c>
      <c r="J124" s="40" t="s">
        <v>1243</v>
      </c>
      <c r="K124" s="212" t="s">
        <v>1236</v>
      </c>
      <c r="L124" s="93" t="s">
        <v>43</v>
      </c>
      <c r="M124" s="42" t="s">
        <v>1237</v>
      </c>
      <c r="N124" s="40" t="s">
        <v>1244</v>
      </c>
      <c r="O124" s="41" t="s">
        <v>696</v>
      </c>
      <c r="P124" s="40" t="s">
        <v>675</v>
      </c>
      <c r="Q124" s="44" t="s">
        <v>47</v>
      </c>
      <c r="R124" s="44" t="s">
        <v>58</v>
      </c>
      <c r="S124" s="31" t="s">
        <v>34</v>
      </c>
      <c r="Z124" s="26"/>
    </row>
    <row r="125" spans="2:32" ht="93.6">
      <c r="B125" s="40" t="s">
        <v>273</v>
      </c>
      <c r="C125" s="41" t="s">
        <v>34</v>
      </c>
      <c r="D125" s="211" t="s">
        <v>361</v>
      </c>
      <c r="E125" s="41" t="s">
        <v>52</v>
      </c>
      <c r="F125" s="41" t="s">
        <v>52</v>
      </c>
      <c r="G125" s="42" t="s">
        <v>703</v>
      </c>
      <c r="H125" s="42" t="s">
        <v>704</v>
      </c>
      <c r="I125" s="40" t="s">
        <v>705</v>
      </c>
      <c r="J125" s="40" t="s">
        <v>706</v>
      </c>
      <c r="K125" s="212" t="s">
        <v>1236</v>
      </c>
      <c r="L125" s="93" t="s">
        <v>43</v>
      </c>
      <c r="M125" s="42" t="s">
        <v>1237</v>
      </c>
      <c r="N125" s="40" t="s">
        <v>708</v>
      </c>
      <c r="O125" s="41" t="s">
        <v>696</v>
      </c>
      <c r="P125" s="40" t="s">
        <v>675</v>
      </c>
      <c r="Q125" s="44" t="s">
        <v>47</v>
      </c>
      <c r="R125" s="44" t="s">
        <v>58</v>
      </c>
      <c r="S125" s="31" t="s">
        <v>34</v>
      </c>
      <c r="Z125" s="26"/>
    </row>
    <row r="126" spans="2:32" ht="109.2">
      <c r="B126" s="53" t="s">
        <v>33</v>
      </c>
      <c r="C126" s="41" t="s">
        <v>34</v>
      </c>
      <c r="D126" s="211" t="s">
        <v>361</v>
      </c>
      <c r="E126" s="41" t="s">
        <v>52</v>
      </c>
      <c r="F126" s="41" t="s">
        <v>52</v>
      </c>
      <c r="G126" s="42" t="s">
        <v>1245</v>
      </c>
      <c r="H126" s="42" t="s">
        <v>710</v>
      </c>
      <c r="I126" s="40" t="s">
        <v>711</v>
      </c>
      <c r="J126" s="40" t="s">
        <v>712</v>
      </c>
      <c r="K126" s="40" t="s">
        <v>1246</v>
      </c>
      <c r="L126" s="93" t="s">
        <v>142</v>
      </c>
      <c r="M126" s="40" t="s">
        <v>1237</v>
      </c>
      <c r="N126" s="40" t="s">
        <v>714</v>
      </c>
      <c r="O126" s="41" t="s">
        <v>1247</v>
      </c>
      <c r="P126" s="42" t="s">
        <v>675</v>
      </c>
      <c r="Q126" s="44" t="s">
        <v>47</v>
      </c>
      <c r="R126" s="44" t="s">
        <v>58</v>
      </c>
      <c r="S126" s="79" t="s">
        <v>34</v>
      </c>
      <c r="Z126" s="26"/>
    </row>
    <row r="127" spans="2:32" ht="93.6">
      <c r="B127" s="40" t="s">
        <v>273</v>
      </c>
      <c r="C127" s="41" t="s">
        <v>52</v>
      </c>
      <c r="D127" s="211" t="s">
        <v>361</v>
      </c>
      <c r="E127" s="41" t="s">
        <v>52</v>
      </c>
      <c r="F127" s="41" t="s">
        <v>52</v>
      </c>
      <c r="G127" s="42" t="s">
        <v>1248</v>
      </c>
      <c r="H127" s="214" t="s">
        <v>1249</v>
      </c>
      <c r="I127" s="40"/>
      <c r="J127" s="40"/>
      <c r="K127" s="40"/>
      <c r="L127" s="93" t="s">
        <v>43</v>
      </c>
      <c r="M127" s="43" t="s">
        <v>1250</v>
      </c>
      <c r="N127" s="40" t="s">
        <v>1251</v>
      </c>
      <c r="O127" s="41" t="s">
        <v>696</v>
      </c>
      <c r="P127" s="40" t="s">
        <v>675</v>
      </c>
      <c r="Q127" s="44" t="s">
        <v>47</v>
      </c>
      <c r="R127" s="44" t="s">
        <v>58</v>
      </c>
      <c r="S127" s="79" t="s">
        <v>34</v>
      </c>
      <c r="Z127" s="26"/>
    </row>
    <row r="128" spans="2:32" ht="93.6">
      <c r="B128" s="40" t="s">
        <v>273</v>
      </c>
      <c r="C128" s="41" t="s">
        <v>34</v>
      </c>
      <c r="D128" s="211" t="s">
        <v>361</v>
      </c>
      <c r="E128" s="41" t="s">
        <v>52</v>
      </c>
      <c r="F128" s="41" t="s">
        <v>52</v>
      </c>
      <c r="G128" s="40" t="s">
        <v>716</v>
      </c>
      <c r="H128" s="42" t="s">
        <v>717</v>
      </c>
      <c r="I128" s="40" t="s">
        <v>1252</v>
      </c>
      <c r="J128" s="40" t="s">
        <v>1253</v>
      </c>
      <c r="K128" s="40" t="s">
        <v>1254</v>
      </c>
      <c r="L128" s="93" t="s">
        <v>43</v>
      </c>
      <c r="M128" s="41" t="s">
        <v>1237</v>
      </c>
      <c r="N128" s="40" t="s">
        <v>721</v>
      </c>
      <c r="O128" s="41" t="s">
        <v>689</v>
      </c>
      <c r="P128" s="40" t="s">
        <v>675</v>
      </c>
      <c r="Q128" s="44" t="s">
        <v>47</v>
      </c>
      <c r="R128" s="44" t="s">
        <v>58</v>
      </c>
      <c r="S128" s="31" t="s">
        <v>34</v>
      </c>
      <c r="Z128" s="26"/>
    </row>
    <row r="129" spans="2:26">
      <c r="B129" s="215" t="s">
        <v>273</v>
      </c>
      <c r="C129" s="215"/>
      <c r="D129" s="215"/>
      <c r="E129" s="215"/>
      <c r="F129" s="215"/>
      <c r="G129" s="215" t="s">
        <v>1255</v>
      </c>
      <c r="H129" s="216"/>
      <c r="I129" s="215"/>
      <c r="J129" s="215" t="s">
        <v>1256</v>
      </c>
      <c r="K129" s="215"/>
      <c r="L129" s="215"/>
      <c r="M129" s="215"/>
      <c r="N129" s="215"/>
      <c r="O129" s="215"/>
      <c r="P129" s="215"/>
      <c r="Q129" s="215"/>
      <c r="R129" s="215"/>
      <c r="S129" s="215"/>
      <c r="Z129" s="26"/>
    </row>
    <row r="130" spans="2:26" ht="109.2">
      <c r="B130" s="217" t="s">
        <v>308</v>
      </c>
      <c r="C130" s="217" t="s">
        <v>722</v>
      </c>
      <c r="D130" s="217" t="s">
        <v>59</v>
      </c>
      <c r="E130" s="217" t="s">
        <v>723</v>
      </c>
      <c r="F130" s="217" t="s">
        <v>52</v>
      </c>
      <c r="G130" s="217" t="s">
        <v>724</v>
      </c>
      <c r="H130" s="217" t="s">
        <v>725</v>
      </c>
      <c r="I130" s="217" t="s">
        <v>726</v>
      </c>
      <c r="J130" s="217" t="s">
        <v>1257</v>
      </c>
      <c r="K130" s="217" t="s">
        <v>1258</v>
      </c>
      <c r="L130" s="218" t="s">
        <v>74</v>
      </c>
      <c r="M130" s="219" t="s">
        <v>729</v>
      </c>
      <c r="N130" s="219" t="s">
        <v>730</v>
      </c>
      <c r="O130" s="160" t="s">
        <v>731</v>
      </c>
      <c r="P130" s="160" t="s">
        <v>1061</v>
      </c>
      <c r="Q130" s="220" t="s">
        <v>47</v>
      </c>
      <c r="R130" s="220" t="s">
        <v>58</v>
      </c>
      <c r="S130" s="221" t="s">
        <v>1259</v>
      </c>
      <c r="T130" s="222">
        <v>0.84199999999999997</v>
      </c>
      <c r="U130" s="222">
        <f>T130+0.005</f>
        <v>0.84699999999999998</v>
      </c>
      <c r="V130" s="222">
        <f t="shared" ref="V130:W130" si="7">U130+0.005</f>
        <v>0.85199999999999998</v>
      </c>
      <c r="W130" s="222">
        <f t="shared" si="7"/>
        <v>0.85699999999999998</v>
      </c>
      <c r="X130" s="222">
        <f>W130</f>
        <v>0.85699999999999998</v>
      </c>
      <c r="Z130" s="26"/>
    </row>
    <row r="131" spans="2:26" ht="156">
      <c r="B131" s="191" t="s">
        <v>308</v>
      </c>
      <c r="C131" s="263" t="s">
        <v>733</v>
      </c>
      <c r="D131" s="263" t="s">
        <v>348</v>
      </c>
      <c r="E131" s="263" t="s">
        <v>723</v>
      </c>
      <c r="F131" s="263" t="s">
        <v>734</v>
      </c>
      <c r="G131" s="263" t="s">
        <v>735</v>
      </c>
      <c r="H131" s="263" t="s">
        <v>1260</v>
      </c>
      <c r="I131" s="263" t="s">
        <v>1261</v>
      </c>
      <c r="J131" s="263" t="s">
        <v>1262</v>
      </c>
      <c r="K131" s="263" t="s">
        <v>1263</v>
      </c>
      <c r="L131" s="264" t="s">
        <v>43</v>
      </c>
      <c r="M131" s="263" t="s">
        <v>729</v>
      </c>
      <c r="N131" s="263" t="s">
        <v>740</v>
      </c>
      <c r="O131" s="263" t="s">
        <v>731</v>
      </c>
      <c r="P131" s="263" t="s">
        <v>1061</v>
      </c>
      <c r="Q131" s="265" t="s">
        <v>65</v>
      </c>
      <c r="R131" s="265" t="s">
        <v>48</v>
      </c>
      <c r="S131" s="266" t="s">
        <v>1264</v>
      </c>
      <c r="T131" s="267" t="s">
        <v>1265</v>
      </c>
      <c r="U131" s="265" t="s">
        <v>1266</v>
      </c>
      <c r="V131" s="265" t="s">
        <v>1266</v>
      </c>
      <c r="W131" s="265" t="s">
        <v>1266</v>
      </c>
      <c r="X131" s="265" t="s">
        <v>1267</v>
      </c>
      <c r="Z131" s="26"/>
    </row>
    <row r="132" spans="2:26" ht="187.2">
      <c r="B132" s="191" t="s">
        <v>308</v>
      </c>
      <c r="C132" s="263" t="s">
        <v>733</v>
      </c>
      <c r="D132" s="263" t="s">
        <v>348</v>
      </c>
      <c r="E132" s="263" t="s">
        <v>723</v>
      </c>
      <c r="F132" s="263" t="s">
        <v>52</v>
      </c>
      <c r="G132" s="263" t="s">
        <v>1268</v>
      </c>
      <c r="H132" s="263" t="s">
        <v>1269</v>
      </c>
      <c r="I132" s="263" t="s">
        <v>1270</v>
      </c>
      <c r="J132" s="263" t="s">
        <v>1271</v>
      </c>
      <c r="K132" s="263" t="s">
        <v>1272</v>
      </c>
      <c r="L132" s="264" t="s">
        <v>43</v>
      </c>
      <c r="M132" s="263" t="s">
        <v>1273</v>
      </c>
      <c r="N132" s="263" t="s">
        <v>1274</v>
      </c>
      <c r="O132" s="263" t="s">
        <v>731</v>
      </c>
      <c r="P132" s="263" t="s">
        <v>1061</v>
      </c>
      <c r="Q132" s="265" t="s">
        <v>47</v>
      </c>
      <c r="R132" s="265" t="s">
        <v>58</v>
      </c>
      <c r="S132" s="265" t="s">
        <v>1275</v>
      </c>
      <c r="T132" s="265" t="s">
        <v>1265</v>
      </c>
      <c r="U132" s="265" t="s">
        <v>1266</v>
      </c>
      <c r="V132" s="265" t="s">
        <v>1266</v>
      </c>
      <c r="W132" s="265" t="s">
        <v>1265</v>
      </c>
      <c r="X132" s="265" t="s">
        <v>1276</v>
      </c>
      <c r="Z132" s="26"/>
    </row>
    <row r="133" spans="2:26" ht="296.39999999999998">
      <c r="B133" s="191" t="s">
        <v>308</v>
      </c>
      <c r="C133" s="263" t="s">
        <v>733</v>
      </c>
      <c r="D133" s="263" t="s">
        <v>348</v>
      </c>
      <c r="E133" s="263" t="s">
        <v>723</v>
      </c>
      <c r="F133" s="263" t="s">
        <v>52</v>
      </c>
      <c r="G133" s="263" t="s">
        <v>1277</v>
      </c>
      <c r="H133" s="263" t="s">
        <v>1278</v>
      </c>
      <c r="I133" s="263" t="s">
        <v>1279</v>
      </c>
      <c r="J133" s="263" t="s">
        <v>1280</v>
      </c>
      <c r="K133" s="263" t="s">
        <v>1281</v>
      </c>
      <c r="L133" s="264" t="s">
        <v>43</v>
      </c>
      <c r="M133" s="263" t="s">
        <v>729</v>
      </c>
      <c r="N133" s="263" t="s">
        <v>1282</v>
      </c>
      <c r="O133" s="263" t="s">
        <v>731</v>
      </c>
      <c r="P133" s="263" t="s">
        <v>1061</v>
      </c>
      <c r="Q133" s="265" t="s">
        <v>47</v>
      </c>
      <c r="R133" s="265" t="s">
        <v>58</v>
      </c>
      <c r="S133" s="265" t="s">
        <v>1275</v>
      </c>
      <c r="T133" s="265" t="s">
        <v>1265</v>
      </c>
      <c r="U133" s="265" t="s">
        <v>1276</v>
      </c>
      <c r="V133" s="265" t="s">
        <v>1276</v>
      </c>
      <c r="W133" s="265" t="s">
        <v>1266</v>
      </c>
      <c r="X133" s="265" t="s">
        <v>1283</v>
      </c>
      <c r="Z133" s="26"/>
    </row>
    <row r="134" spans="2:26" ht="140.4">
      <c r="B134" s="191" t="s">
        <v>308</v>
      </c>
      <c r="C134" s="263" t="s">
        <v>733</v>
      </c>
      <c r="D134" s="263" t="s">
        <v>348</v>
      </c>
      <c r="E134" s="263" t="s">
        <v>723</v>
      </c>
      <c r="F134" s="263" t="s">
        <v>52</v>
      </c>
      <c r="G134" s="263" t="s">
        <v>754</v>
      </c>
      <c r="H134" s="263" t="s">
        <v>1284</v>
      </c>
      <c r="I134" s="263" t="s">
        <v>1285</v>
      </c>
      <c r="J134" s="263" t="s">
        <v>757</v>
      </c>
      <c r="K134" s="263" t="s">
        <v>1286</v>
      </c>
      <c r="L134" s="264" t="s">
        <v>43</v>
      </c>
      <c r="M134" s="263" t="s">
        <v>1287</v>
      </c>
      <c r="N134" s="263" t="s">
        <v>730</v>
      </c>
      <c r="O134" s="263" t="s">
        <v>731</v>
      </c>
      <c r="P134" s="263" t="s">
        <v>1061</v>
      </c>
      <c r="Q134" s="265" t="s">
        <v>47</v>
      </c>
      <c r="R134" s="265" t="s">
        <v>58</v>
      </c>
      <c r="S134" s="265" t="s">
        <v>1275</v>
      </c>
      <c r="T134" s="265" t="s">
        <v>1265</v>
      </c>
      <c r="U134" s="265" t="s">
        <v>1266</v>
      </c>
      <c r="V134" s="265" t="s">
        <v>1266</v>
      </c>
      <c r="W134" s="265" t="s">
        <v>1266</v>
      </c>
      <c r="X134" s="265" t="s">
        <v>1267</v>
      </c>
      <c r="Z134" s="26"/>
    </row>
    <row r="135" spans="2:26" ht="140.4">
      <c r="B135" s="191" t="s">
        <v>308</v>
      </c>
      <c r="C135" s="263" t="s">
        <v>723</v>
      </c>
      <c r="D135" s="263" t="s">
        <v>77</v>
      </c>
      <c r="E135" s="263" t="s">
        <v>723</v>
      </c>
      <c r="F135" s="263" t="s">
        <v>52</v>
      </c>
      <c r="G135" s="263" t="s">
        <v>1288</v>
      </c>
      <c r="H135" s="263" t="s">
        <v>1289</v>
      </c>
      <c r="I135" s="263" t="s">
        <v>1290</v>
      </c>
      <c r="J135" s="263" t="s">
        <v>1291</v>
      </c>
      <c r="K135" s="263" t="s">
        <v>764</v>
      </c>
      <c r="L135" s="264" t="s">
        <v>43</v>
      </c>
      <c r="M135" s="263" t="s">
        <v>729</v>
      </c>
      <c r="N135" s="263" t="s">
        <v>740</v>
      </c>
      <c r="O135" s="263" t="s">
        <v>731</v>
      </c>
      <c r="P135" s="263" t="s">
        <v>1061</v>
      </c>
      <c r="Q135" s="265" t="s">
        <v>47</v>
      </c>
      <c r="R135" s="265" t="s">
        <v>58</v>
      </c>
      <c r="S135" s="265" t="s">
        <v>1275</v>
      </c>
      <c r="T135" s="268">
        <v>0.5</v>
      </c>
      <c r="U135" s="268">
        <v>0.3</v>
      </c>
      <c r="V135" s="268">
        <v>0.2</v>
      </c>
      <c r="W135" s="265" t="s">
        <v>1292</v>
      </c>
      <c r="X135" s="268">
        <v>1</v>
      </c>
      <c r="Z135" s="26"/>
    </row>
    <row r="136" spans="2:26" ht="78">
      <c r="B136" s="191" t="s">
        <v>308</v>
      </c>
      <c r="C136" s="263" t="s">
        <v>723</v>
      </c>
      <c r="D136" s="263" t="s">
        <v>77</v>
      </c>
      <c r="E136" s="263" t="s">
        <v>723</v>
      </c>
      <c r="F136" s="263" t="s">
        <v>52</v>
      </c>
      <c r="G136" s="263" t="s">
        <v>1293</v>
      </c>
      <c r="H136" s="263" t="s">
        <v>1294</v>
      </c>
      <c r="I136" s="263" t="s">
        <v>1295</v>
      </c>
      <c r="J136" s="263" t="s">
        <v>1296</v>
      </c>
      <c r="K136" s="263" t="s">
        <v>1297</v>
      </c>
      <c r="L136" s="264" t="s">
        <v>43</v>
      </c>
      <c r="M136" s="263" t="s">
        <v>770</v>
      </c>
      <c r="N136" s="263" t="s">
        <v>747</v>
      </c>
      <c r="O136" s="263" t="s">
        <v>731</v>
      </c>
      <c r="P136" s="263" t="s">
        <v>1061</v>
      </c>
      <c r="Q136" s="265" t="s">
        <v>47</v>
      </c>
      <c r="R136" s="265" t="s">
        <v>58</v>
      </c>
      <c r="S136" s="265" t="s">
        <v>1275</v>
      </c>
      <c r="T136" s="265" t="s">
        <v>1265</v>
      </c>
      <c r="U136" s="265" t="s">
        <v>1266</v>
      </c>
      <c r="V136" s="265" t="s">
        <v>1265</v>
      </c>
      <c r="W136" s="265" t="s">
        <v>1266</v>
      </c>
      <c r="X136" s="265" t="s">
        <v>1276</v>
      </c>
      <c r="Z136" s="26"/>
    </row>
    <row r="137" spans="2:26" ht="140.4">
      <c r="B137" s="191" t="s">
        <v>91</v>
      </c>
      <c r="C137" s="263" t="s">
        <v>723</v>
      </c>
      <c r="D137" s="263" t="s">
        <v>92</v>
      </c>
      <c r="E137" s="263" t="s">
        <v>723</v>
      </c>
      <c r="F137" s="263" t="s">
        <v>52</v>
      </c>
      <c r="G137" s="263" t="s">
        <v>1298</v>
      </c>
      <c r="H137" s="263" t="s">
        <v>772</v>
      </c>
      <c r="I137" s="263" t="s">
        <v>1299</v>
      </c>
      <c r="J137" s="263" t="s">
        <v>774</v>
      </c>
      <c r="K137" s="263" t="s">
        <v>1300</v>
      </c>
      <c r="L137" s="264" t="s">
        <v>43</v>
      </c>
      <c r="M137" s="263" t="s">
        <v>776</v>
      </c>
      <c r="N137" s="263" t="s">
        <v>730</v>
      </c>
      <c r="O137" s="263" t="s">
        <v>731</v>
      </c>
      <c r="P137" s="263" t="s">
        <v>1061</v>
      </c>
      <c r="Q137" s="265" t="s">
        <v>47</v>
      </c>
      <c r="R137" s="265" t="s">
        <v>58</v>
      </c>
      <c r="S137" s="265" t="s">
        <v>1275</v>
      </c>
      <c r="T137" s="265" t="s">
        <v>1265</v>
      </c>
      <c r="U137" s="265" t="s">
        <v>1266</v>
      </c>
      <c r="V137" s="265" t="s">
        <v>1276</v>
      </c>
      <c r="W137" s="265" t="s">
        <v>1265</v>
      </c>
      <c r="X137" s="265" t="s">
        <v>1267</v>
      </c>
    </row>
    <row r="138" spans="2:26" ht="93.6">
      <c r="B138" s="191" t="s">
        <v>205</v>
      </c>
      <c r="C138" s="263" t="s">
        <v>777</v>
      </c>
      <c r="D138" s="263" t="s">
        <v>68</v>
      </c>
      <c r="E138" s="263" t="s">
        <v>723</v>
      </c>
      <c r="F138" s="263" t="s">
        <v>52</v>
      </c>
      <c r="G138" s="263" t="s">
        <v>778</v>
      </c>
      <c r="H138" s="263" t="s">
        <v>1301</v>
      </c>
      <c r="I138" s="263" t="s">
        <v>1302</v>
      </c>
      <c r="J138" s="263" t="s">
        <v>781</v>
      </c>
      <c r="K138" s="263" t="s">
        <v>1303</v>
      </c>
      <c r="L138" s="264" t="s">
        <v>43</v>
      </c>
      <c r="M138" s="263" t="s">
        <v>783</v>
      </c>
      <c r="N138" s="263" t="s">
        <v>1282</v>
      </c>
      <c r="O138" s="263" t="s">
        <v>731</v>
      </c>
      <c r="P138" s="263" t="s">
        <v>1061</v>
      </c>
      <c r="Q138" s="265" t="s">
        <v>47</v>
      </c>
      <c r="R138" s="265" t="s">
        <v>58</v>
      </c>
      <c r="S138" s="265" t="s">
        <v>1275</v>
      </c>
      <c r="T138" s="265" t="s">
        <v>1304</v>
      </c>
      <c r="U138" s="265" t="s">
        <v>1304</v>
      </c>
      <c r="V138" s="265" t="s">
        <v>1304</v>
      </c>
      <c r="W138" s="265" t="s">
        <v>1304</v>
      </c>
      <c r="X138" s="265" t="s">
        <v>1266</v>
      </c>
    </row>
    <row r="139" spans="2:26" ht="109.2">
      <c r="B139" s="191" t="s">
        <v>66</v>
      </c>
      <c r="C139" s="263" t="s">
        <v>777</v>
      </c>
      <c r="D139" s="263" t="s">
        <v>128</v>
      </c>
      <c r="E139" s="263" t="s">
        <v>723</v>
      </c>
      <c r="F139" s="263" t="s">
        <v>52</v>
      </c>
      <c r="G139" s="263" t="s">
        <v>784</v>
      </c>
      <c r="H139" s="263" t="s">
        <v>1305</v>
      </c>
      <c r="I139" s="263" t="s">
        <v>786</v>
      </c>
      <c r="J139" s="263" t="s">
        <v>787</v>
      </c>
      <c r="K139" s="263" t="s">
        <v>788</v>
      </c>
      <c r="L139" s="264" t="s">
        <v>109</v>
      </c>
      <c r="M139" s="263" t="s">
        <v>1306</v>
      </c>
      <c r="N139" s="263" t="s">
        <v>1307</v>
      </c>
      <c r="O139" s="263" t="s">
        <v>731</v>
      </c>
      <c r="P139" s="263" t="s">
        <v>1061</v>
      </c>
      <c r="Q139" s="265" t="s">
        <v>47</v>
      </c>
      <c r="R139" s="265" t="s">
        <v>58</v>
      </c>
      <c r="S139" s="265" t="s">
        <v>1275</v>
      </c>
      <c r="T139" s="265" t="s">
        <v>1265</v>
      </c>
      <c r="U139" s="265" t="s">
        <v>1266</v>
      </c>
      <c r="V139" s="265" t="s">
        <v>1265</v>
      </c>
      <c r="W139" s="265" t="s">
        <v>1266</v>
      </c>
      <c r="X139" s="265" t="s">
        <v>1276</v>
      </c>
    </row>
    <row r="140" spans="2:26" ht="109.2">
      <c r="B140" s="191" t="s">
        <v>205</v>
      </c>
      <c r="C140" s="263" t="s">
        <v>777</v>
      </c>
      <c r="D140" s="263" t="s">
        <v>128</v>
      </c>
      <c r="E140" s="263" t="s">
        <v>723</v>
      </c>
      <c r="F140" s="263" t="s">
        <v>52</v>
      </c>
      <c r="G140" s="263" t="s">
        <v>1308</v>
      </c>
      <c r="H140" s="263" t="s">
        <v>1309</v>
      </c>
      <c r="I140" s="263" t="s">
        <v>1310</v>
      </c>
      <c r="J140" s="263" t="s">
        <v>794</v>
      </c>
      <c r="K140" s="263" t="s">
        <v>1311</v>
      </c>
      <c r="L140" s="264" t="s">
        <v>109</v>
      </c>
      <c r="M140" s="263" t="s">
        <v>1306</v>
      </c>
      <c r="N140" s="263" t="s">
        <v>1307</v>
      </c>
      <c r="O140" s="263" t="s">
        <v>731</v>
      </c>
      <c r="P140" s="263" t="s">
        <v>1061</v>
      </c>
      <c r="Q140" s="265" t="s">
        <v>47</v>
      </c>
      <c r="R140" s="265" t="s">
        <v>58</v>
      </c>
      <c r="S140" s="265" t="s">
        <v>1275</v>
      </c>
      <c r="T140" s="265" t="s">
        <v>1292</v>
      </c>
      <c r="U140" s="268">
        <v>0.5</v>
      </c>
      <c r="V140" s="265" t="s">
        <v>1292</v>
      </c>
      <c r="W140" s="268">
        <v>0.5</v>
      </c>
      <c r="X140" s="268">
        <v>1</v>
      </c>
    </row>
    <row r="141" spans="2:26" ht="62.4">
      <c r="B141" s="53" t="s">
        <v>33</v>
      </c>
      <c r="C141" s="51" t="s">
        <v>796</v>
      </c>
      <c r="D141" s="51" t="s">
        <v>128</v>
      </c>
      <c r="E141" s="51" t="s">
        <v>1153</v>
      </c>
      <c r="F141" s="223" t="s">
        <v>52</v>
      </c>
      <c r="G141" s="40" t="s">
        <v>1312</v>
      </c>
      <c r="H141" s="42" t="s">
        <v>1313</v>
      </c>
      <c r="I141" s="40" t="s">
        <v>1314</v>
      </c>
      <c r="J141" s="40" t="s">
        <v>1315</v>
      </c>
      <c r="K141" s="40" t="s">
        <v>1316</v>
      </c>
      <c r="L141" s="43" t="s">
        <v>74</v>
      </c>
      <c r="M141" s="43" t="s">
        <v>1317</v>
      </c>
      <c r="N141" s="43" t="s">
        <v>1318</v>
      </c>
      <c r="O141" s="40" t="s">
        <v>796</v>
      </c>
      <c r="P141" s="40" t="s">
        <v>804</v>
      </c>
      <c r="Q141" s="44" t="s">
        <v>47</v>
      </c>
      <c r="R141" s="44" t="s">
        <v>58</v>
      </c>
      <c r="S141" s="31" t="s">
        <v>229</v>
      </c>
      <c r="T141" s="224"/>
    </row>
    <row r="142" spans="2:26" ht="46.8">
      <c r="B142" s="42" t="s">
        <v>49</v>
      </c>
      <c r="C142" s="42" t="s">
        <v>805</v>
      </c>
      <c r="D142" s="42" t="s">
        <v>184</v>
      </c>
      <c r="E142" s="42" t="s">
        <v>52</v>
      </c>
      <c r="F142" s="178" t="s">
        <v>52</v>
      </c>
      <c r="G142" s="40" t="s">
        <v>806</v>
      </c>
      <c r="H142" s="178" t="s">
        <v>807</v>
      </c>
      <c r="I142" s="41" t="s">
        <v>1319</v>
      </c>
      <c r="J142" s="41" t="s">
        <v>809</v>
      </c>
      <c r="K142" s="42" t="s">
        <v>810</v>
      </c>
      <c r="L142" s="151" t="s">
        <v>43</v>
      </c>
      <c r="M142" s="42" t="s">
        <v>811</v>
      </c>
      <c r="N142" s="42" t="s">
        <v>811</v>
      </c>
      <c r="O142" s="42" t="s">
        <v>812</v>
      </c>
      <c r="P142" s="42" t="s">
        <v>813</v>
      </c>
      <c r="Q142" s="149" t="s">
        <v>47</v>
      </c>
      <c r="R142" s="149" t="s">
        <v>58</v>
      </c>
      <c r="S142" s="225" t="s">
        <v>229</v>
      </c>
      <c r="T142" s="226"/>
      <c r="U142" s="226"/>
      <c r="V142" s="226"/>
      <c r="W142" s="226"/>
      <c r="X142" s="226"/>
    </row>
    <row r="143" spans="2:26" ht="46.8">
      <c r="B143" s="40" t="s">
        <v>49</v>
      </c>
      <c r="C143" s="42" t="s">
        <v>805</v>
      </c>
      <c r="D143" s="40" t="s">
        <v>184</v>
      </c>
      <c r="E143" s="40" t="s">
        <v>52</v>
      </c>
      <c r="F143" s="41" t="s">
        <v>52</v>
      </c>
      <c r="G143" s="40" t="s">
        <v>814</v>
      </c>
      <c r="H143" s="178" t="s">
        <v>815</v>
      </c>
      <c r="I143" s="41" t="s">
        <v>1320</v>
      </c>
      <c r="J143" s="41" t="s">
        <v>817</v>
      </c>
      <c r="K143" s="42" t="s">
        <v>818</v>
      </c>
      <c r="L143" s="43" t="s">
        <v>43</v>
      </c>
      <c r="M143" s="42" t="s">
        <v>811</v>
      </c>
      <c r="N143" s="42" t="s">
        <v>811</v>
      </c>
      <c r="O143" s="42" t="s">
        <v>812</v>
      </c>
      <c r="P143" s="42" t="s">
        <v>813</v>
      </c>
      <c r="Q143" s="44" t="s">
        <v>47</v>
      </c>
      <c r="R143" s="44" t="s">
        <v>58</v>
      </c>
      <c r="S143" s="225" t="s">
        <v>229</v>
      </c>
      <c r="T143" s="45"/>
      <c r="U143" s="45"/>
      <c r="V143" s="45"/>
      <c r="W143" s="45"/>
      <c r="X143" s="45"/>
    </row>
    <row r="144" spans="2:26" ht="46.8">
      <c r="B144" s="40" t="s">
        <v>49</v>
      </c>
      <c r="C144" s="42" t="s">
        <v>805</v>
      </c>
      <c r="D144" s="40" t="s">
        <v>184</v>
      </c>
      <c r="E144" s="40" t="s">
        <v>52</v>
      </c>
      <c r="F144" s="41" t="s">
        <v>52</v>
      </c>
      <c r="G144" s="40" t="s">
        <v>819</v>
      </c>
      <c r="H144" s="178" t="s">
        <v>820</v>
      </c>
      <c r="I144" s="41" t="s">
        <v>1321</v>
      </c>
      <c r="J144" s="41" t="s">
        <v>822</v>
      </c>
      <c r="K144" s="42" t="s">
        <v>823</v>
      </c>
      <c r="L144" s="43" t="s">
        <v>43</v>
      </c>
      <c r="M144" s="42" t="s">
        <v>811</v>
      </c>
      <c r="N144" s="42" t="s">
        <v>811</v>
      </c>
      <c r="O144" s="42" t="s">
        <v>812</v>
      </c>
      <c r="P144" s="42" t="s">
        <v>813</v>
      </c>
      <c r="Q144" s="44" t="s">
        <v>47</v>
      </c>
      <c r="R144" s="44" t="s">
        <v>58</v>
      </c>
      <c r="S144" s="225" t="s">
        <v>229</v>
      </c>
      <c r="T144" s="45"/>
      <c r="U144" s="45"/>
      <c r="V144" s="45"/>
      <c r="W144" s="45"/>
      <c r="X144" s="45"/>
    </row>
    <row r="145" spans="2:24" ht="156">
      <c r="B145" s="314" t="s">
        <v>114</v>
      </c>
      <c r="C145" s="257" t="s">
        <v>827</v>
      </c>
      <c r="D145" s="315" t="s">
        <v>52</v>
      </c>
      <c r="E145" s="315" t="s">
        <v>52</v>
      </c>
      <c r="F145" s="315" t="s">
        <v>52</v>
      </c>
      <c r="G145" s="315" t="s">
        <v>828</v>
      </c>
      <c r="H145" s="257" t="s">
        <v>1322</v>
      </c>
      <c r="I145" s="315" t="s">
        <v>830</v>
      </c>
      <c r="J145" s="257" t="s">
        <v>831</v>
      </c>
      <c r="K145" s="257" t="s">
        <v>1323</v>
      </c>
      <c r="L145" s="258" t="s">
        <v>43</v>
      </c>
      <c r="M145" s="315" t="s">
        <v>824</v>
      </c>
      <c r="N145" s="315" t="s">
        <v>824</v>
      </c>
      <c r="O145" s="257" t="s">
        <v>825</v>
      </c>
      <c r="P145" s="259" t="s">
        <v>1142</v>
      </c>
      <c r="Q145" s="316" t="s">
        <v>47</v>
      </c>
      <c r="R145" s="316" t="s">
        <v>58</v>
      </c>
      <c r="S145" s="317" t="s">
        <v>303</v>
      </c>
      <c r="T145" s="318">
        <v>0.25</v>
      </c>
      <c r="U145" s="318">
        <v>0.25</v>
      </c>
      <c r="V145" s="318">
        <v>0.25</v>
      </c>
      <c r="W145" s="318">
        <v>0.25</v>
      </c>
      <c r="X145" s="318">
        <v>1</v>
      </c>
    </row>
    <row r="146" spans="2:24" ht="124.8">
      <c r="B146" s="319" t="s">
        <v>114</v>
      </c>
      <c r="C146" s="260" t="s">
        <v>827</v>
      </c>
      <c r="D146" s="320" t="s">
        <v>52</v>
      </c>
      <c r="E146" s="320" t="s">
        <v>52</v>
      </c>
      <c r="F146" s="320" t="s">
        <v>52</v>
      </c>
      <c r="G146" s="320" t="s">
        <v>833</v>
      </c>
      <c r="H146" s="260" t="s">
        <v>1324</v>
      </c>
      <c r="I146" s="320" t="s">
        <v>1325</v>
      </c>
      <c r="J146" s="260" t="s">
        <v>836</v>
      </c>
      <c r="K146" s="260" t="s">
        <v>1326</v>
      </c>
      <c r="L146" s="261" t="s">
        <v>43</v>
      </c>
      <c r="M146" s="320" t="s">
        <v>824</v>
      </c>
      <c r="N146" s="320" t="s">
        <v>824</v>
      </c>
      <c r="O146" s="260" t="s">
        <v>825</v>
      </c>
      <c r="P146" s="262" t="s">
        <v>1142</v>
      </c>
      <c r="Q146" s="321" t="s">
        <v>47</v>
      </c>
      <c r="R146" s="321" t="s">
        <v>58</v>
      </c>
      <c r="S146" s="322" t="s">
        <v>303</v>
      </c>
      <c r="T146" s="323">
        <v>0.25</v>
      </c>
      <c r="U146" s="323">
        <v>0.25</v>
      </c>
      <c r="V146" s="323">
        <v>0.25</v>
      </c>
      <c r="W146" s="323">
        <v>0.25</v>
      </c>
      <c r="X146" s="323">
        <v>1</v>
      </c>
    </row>
    <row r="147" spans="2:24" ht="62.4">
      <c r="B147" s="319" t="s">
        <v>114</v>
      </c>
      <c r="C147" s="260" t="s">
        <v>838</v>
      </c>
      <c r="D147" s="320" t="s">
        <v>52</v>
      </c>
      <c r="E147" s="320" t="s">
        <v>52</v>
      </c>
      <c r="F147" s="320" t="s">
        <v>52</v>
      </c>
      <c r="G147" s="320" t="s">
        <v>839</v>
      </c>
      <c r="H147" s="260" t="s">
        <v>840</v>
      </c>
      <c r="I147" s="320" t="s">
        <v>1327</v>
      </c>
      <c r="J147" s="260" t="s">
        <v>842</v>
      </c>
      <c r="K147" s="260" t="s">
        <v>1328</v>
      </c>
      <c r="L147" s="261" t="s">
        <v>109</v>
      </c>
      <c r="M147" s="320" t="s">
        <v>824</v>
      </c>
      <c r="N147" s="320" t="s">
        <v>824</v>
      </c>
      <c r="O147" s="260" t="s">
        <v>825</v>
      </c>
      <c r="P147" s="262" t="s">
        <v>1142</v>
      </c>
      <c r="Q147" s="321" t="s">
        <v>47</v>
      </c>
      <c r="R147" s="321" t="s">
        <v>58</v>
      </c>
      <c r="S147" s="322" t="s">
        <v>303</v>
      </c>
      <c r="T147" s="323">
        <v>0.25</v>
      </c>
      <c r="U147" s="323">
        <v>0.25</v>
      </c>
      <c r="V147" s="323">
        <v>0.25</v>
      </c>
      <c r="W147" s="323">
        <v>0.25</v>
      </c>
      <c r="X147" s="323">
        <v>1</v>
      </c>
    </row>
    <row r="148" spans="2:24" ht="187.2">
      <c r="B148" s="319" t="s">
        <v>114</v>
      </c>
      <c r="C148" s="260" t="s">
        <v>827</v>
      </c>
      <c r="D148" s="320" t="s">
        <v>52</v>
      </c>
      <c r="E148" s="320" t="s">
        <v>1153</v>
      </c>
      <c r="F148" s="320" t="s">
        <v>52</v>
      </c>
      <c r="G148" s="320" t="s">
        <v>844</v>
      </c>
      <c r="H148" s="260" t="s">
        <v>845</v>
      </c>
      <c r="I148" s="320" t="s">
        <v>1329</v>
      </c>
      <c r="J148" s="260" t="s">
        <v>847</v>
      </c>
      <c r="K148" s="260" t="s">
        <v>1330</v>
      </c>
      <c r="L148" s="261" t="s">
        <v>43</v>
      </c>
      <c r="M148" s="320" t="s">
        <v>824</v>
      </c>
      <c r="N148" s="320" t="s">
        <v>824</v>
      </c>
      <c r="O148" s="260" t="s">
        <v>825</v>
      </c>
      <c r="P148" s="262" t="s">
        <v>1142</v>
      </c>
      <c r="Q148" s="321" t="s">
        <v>47</v>
      </c>
      <c r="R148" s="321" t="s">
        <v>58</v>
      </c>
      <c r="S148" s="322" t="s">
        <v>303</v>
      </c>
      <c r="T148" s="323">
        <v>0.25</v>
      </c>
      <c r="U148" s="323">
        <v>0.25</v>
      </c>
      <c r="V148" s="323">
        <v>0.25</v>
      </c>
      <c r="W148" s="323">
        <v>0.25</v>
      </c>
      <c r="X148" s="323">
        <v>1</v>
      </c>
    </row>
  </sheetData>
  <autoFilter ref="B12:X12" xr:uid="{42996BC7-7BFB-4BB8-B5A0-65EC5BE833C1}"/>
  <mergeCells count="53">
    <mergeCell ref="J11:N11"/>
    <mergeCell ref="D7:I7"/>
    <mergeCell ref="C10:F10"/>
    <mergeCell ref="T10:W10"/>
    <mergeCell ref="X10:X11"/>
    <mergeCell ref="B107:B108"/>
    <mergeCell ref="C107:C108"/>
    <mergeCell ref="D107:D108"/>
    <mergeCell ref="F107:F108"/>
    <mergeCell ref="G107:G108"/>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9:B110"/>
    <mergeCell ref="C109:C110"/>
    <mergeCell ref="D109:D110"/>
    <mergeCell ref="F109:F110"/>
    <mergeCell ref="G109:G110"/>
    <mergeCell ref="S109:S110"/>
    <mergeCell ref="H109:H110"/>
    <mergeCell ref="I109:I110"/>
    <mergeCell ref="J109:J110"/>
    <mergeCell ref="K109:K110"/>
    <mergeCell ref="L109:L110"/>
    <mergeCell ref="M109:M110"/>
    <mergeCell ref="N109:N110"/>
    <mergeCell ref="O109:O110"/>
    <mergeCell ref="P109:P110"/>
    <mergeCell ref="Q109:Q110"/>
    <mergeCell ref="R109:R110"/>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SharedWithUsers xmlns="3821c6fd-856b-4ed6-a963-031913f18ffa">
      <UserInfo>
        <DisplayName>Yanny Eribeth Clavijo Hernandez</DisplayName>
        <AccountId>257</AccountId>
        <AccountType/>
      </UserInfo>
      <UserInfo>
        <DisplayName>Sandra Liliana Ariza Bermudez</DisplayName>
        <AccountId>25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AF3C56-AA9E-4BB2-BD03-8AE1684260EE}">
  <ds:schemaRefs>
    <ds:schemaRef ds:uri="http://schemas.microsoft.com/sharepoint/v3/contenttype/forms"/>
  </ds:schemaRefs>
</ds:datastoreItem>
</file>

<file path=customXml/itemProps2.xml><?xml version="1.0" encoding="utf-8"?>
<ds:datastoreItem xmlns:ds="http://schemas.openxmlformats.org/officeDocument/2006/customXml" ds:itemID="{43AC0B92-48AF-4131-A561-6C0E9E196321}">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customXml/itemProps3.xml><?xml version="1.0" encoding="utf-8"?>
<ds:datastoreItem xmlns:ds="http://schemas.openxmlformats.org/officeDocument/2006/customXml" ds:itemID="{2074CE91-7B70-4668-A23D-74A668227B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Plan de Acción </vt:lpstr>
      <vt:lpstr>Instructivo</vt:lpstr>
      <vt:lpstr>Mapa Estratégico</vt:lpstr>
      <vt:lpstr>Control de Cambios</vt:lpstr>
      <vt:lpstr>Listas</vt:lpstr>
      <vt:lpstr>Info CIGD</vt:lpstr>
      <vt:lpstr>'Mapa Estratégico'!Área_de_impresión</vt:lpstr>
      <vt:lpstr>'Plan de Acción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Yanny Eribeth Clavijo Hernandez</cp:lastModifiedBy>
  <cp:revision/>
  <dcterms:created xsi:type="dcterms:W3CDTF">2013-05-08T20:17:57Z</dcterms:created>
  <dcterms:modified xsi:type="dcterms:W3CDTF">2024-10-10T13:39:43Z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