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pivotTables/pivotTable1.xml" ContentType="application/vnd.openxmlformats-officedocument.spreadsheetml.pivotTable+xml"/>
  <Override PartName="/xl/drawings/drawing4.xml" ContentType="application/vnd.openxmlformats-officedocument.drawing+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hisWorkbook" hidePivotFieldList="1" defaultThemeVersion="124226"/>
  <mc:AlternateContent xmlns:mc="http://schemas.openxmlformats.org/markup-compatibility/2006">
    <mc:Choice Requires="x15">
      <x15ac:absPath xmlns:x15ac="http://schemas.microsoft.com/office/spreadsheetml/2010/11/ac" url="https://shdgov-my.sharepoint.com/personal/mvillamilb_shd_gov_co/Documents/OFICINA/WEB-OAP/4 Planes/Plan-accion/2024/"/>
    </mc:Choice>
  </mc:AlternateContent>
  <xr:revisionPtr revIDLastSave="14" documentId="13_ncr:1_{9E420FCA-4C71-41DF-8313-921BFAFD31E2}" xr6:coauthVersionLast="47" xr6:coauthVersionMax="47" xr10:uidLastSave="{F14E6152-3B53-4E11-9459-F073644B3DAC}"/>
  <bookViews>
    <workbookView xWindow="-108" yWindow="-108" windowWidth="23256" windowHeight="12576" firstSheet="2" xr2:uid="{00000000-000D-0000-FFFF-FFFF00000000}"/>
  </bookViews>
  <sheets>
    <sheet name="Plan de Acción " sheetId="3" r:id="rId1"/>
    <sheet name="Instructivo" sheetId="8" r:id="rId2"/>
    <sheet name="Mapa Estratégico" sheetId="5" r:id="rId3"/>
    <sheet name="Control de Cambios" sheetId="10" state="hidden" r:id="rId4"/>
    <sheet name="Listas" sheetId="7" state="hidden" r:id="rId5"/>
    <sheet name="Info CIGD" sheetId="9" state="hidden" r:id="rId6"/>
  </sheets>
  <definedNames>
    <definedName name="_xlnm._FilterDatabase" localSheetId="5" hidden="1">'Info CIGD'!$B$12:$X$12</definedName>
    <definedName name="_xlnm._FilterDatabase" localSheetId="0" hidden="1">'Plan de Acción '!$B$10:$Y$173</definedName>
    <definedName name="_xlnm.Print_Area" localSheetId="2">'Mapa Estratégico'!$A$1:$P$27</definedName>
    <definedName name="_xlnm.Print_Area" localSheetId="0">'Plan de Acción '!$B$1:$S$15</definedName>
    <definedName name="DEPENDENCIAS">#REF!</definedName>
    <definedName name="DIRECCIÓN_DE_ESTADÍSTICAS_Y_ESTUDIOS_FISCALES">#REF!</definedName>
    <definedName name="DIRECCIÓN_DE_SISTEMAS_E_INFORMÁTICA">#REF!</definedName>
    <definedName name="DIRECCIÓN_DISTRITAL_DE_CONTABILIDAD">#REF!</definedName>
    <definedName name="DIRECCIÓN_DISTRITAL_DE_CRÉDITO_PÚBLICO">#REF!</definedName>
    <definedName name="DIRECCIÓN_DISTRITAL_DE_IMPUESTOS">#REF!</definedName>
    <definedName name="DIRECCIÓN_DISTRITAL_DE_PRESUPUESTO">#REF!</definedName>
    <definedName name="DIRECCIÓN_DISTRITAL_DE_TESORERÍA">#REF!</definedName>
    <definedName name="DIRECCIÓN_GESTION_CORPORATIVA">#REF!</definedName>
    <definedName name="DIRECCIÓN_JURIDICA">#REF!</definedName>
    <definedName name="OFICINA_ASESORA_DE_PLANEACIÓN">#REF!</definedName>
    <definedName name="OFICINA_DE_ANÁLISIS_Y_CONTROL_DE_RIESGOS">#REF!</definedName>
    <definedName name="OFICINA_DE_COMUNICACIONES">#REF!</definedName>
    <definedName name="OFICINA_DE_CONTROL_INTERNO">#REF!</definedName>
    <definedName name="OFICINA_DE_CONTROL_INTERNO_DISCIPLINARIO">#REF!</definedName>
    <definedName name="SUBDIRECCIÓN_DE_PROYECTOS_ESPECIALES">#REF!</definedName>
  </definedNames>
  <calcPr calcId="191028"/>
  <pivotCaches>
    <pivotCache cacheId="0" r:id="rId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99" i="3" l="1"/>
  <c r="X98" i="3"/>
  <c r="X96" i="3"/>
  <c r="X95" i="3"/>
  <c r="I23" i="10" l="1"/>
  <c r="X50" i="3"/>
  <c r="X165" i="3" l="1"/>
  <c r="X41" i="3" l="1"/>
  <c r="X40" i="3"/>
  <c r="X39" i="3"/>
  <c r="X38" i="3"/>
  <c r="X37" i="3"/>
  <c r="X36" i="3"/>
  <c r="X35" i="3"/>
  <c r="X34" i="3"/>
  <c r="X33" i="3"/>
  <c r="X171" i="3" l="1"/>
  <c r="X172" i="3"/>
  <c r="X170" i="3"/>
  <c r="X49" i="3"/>
  <c r="X48" i="3"/>
  <c r="X154" i="3" l="1"/>
  <c r="X153" i="3"/>
  <c r="X152" i="3"/>
  <c r="X151" i="3"/>
  <c r="X150" i="3"/>
  <c r="X149" i="3"/>
  <c r="X148" i="3"/>
  <c r="X147" i="3"/>
  <c r="X146" i="3"/>
  <c r="X145" i="3"/>
  <c r="U144" i="3"/>
  <c r="V144" i="3" s="1"/>
  <c r="W144" i="3" s="1"/>
  <c r="X144" i="3" s="1"/>
  <c r="X107" i="3" l="1"/>
  <c r="X106" i="3"/>
  <c r="X105" i="3"/>
  <c r="X104" i="3"/>
  <c r="X103" i="3"/>
  <c r="X111" i="3" l="1"/>
  <c r="X110" i="3"/>
  <c r="X109" i="3"/>
  <c r="X108" i="3"/>
  <c r="X161" i="3" l="1"/>
  <c r="X162" i="3"/>
  <c r="X160" i="3"/>
  <c r="X65" i="3"/>
  <c r="X26" i="3"/>
  <c r="X141" i="3"/>
  <c r="X135" i="3"/>
  <c r="X136" i="3"/>
  <c r="X137" i="3"/>
  <c r="X138" i="3"/>
  <c r="X139" i="3"/>
  <c r="X140" i="3"/>
  <c r="X134" i="3"/>
  <c r="X59" i="3"/>
  <c r="X83" i="3"/>
  <c r="X68" i="3"/>
  <c r="X133" i="3"/>
  <c r="X100" i="3"/>
  <c r="X130" i="3"/>
  <c r="X85" i="3" l="1"/>
  <c r="X84" i="3"/>
  <c r="X80" i="3"/>
  <c r="X79" i="3"/>
  <c r="X78" i="3"/>
  <c r="X77" i="3"/>
  <c r="X76" i="3"/>
  <c r="X75" i="3"/>
  <c r="X74" i="3"/>
  <c r="X73" i="3"/>
  <c r="X72" i="3"/>
  <c r="X71" i="3"/>
  <c r="X70" i="3"/>
  <c r="U69" i="3"/>
  <c r="T69" i="3"/>
  <c r="X64" i="3"/>
  <c r="X63" i="3"/>
  <c r="X62" i="3"/>
  <c r="X28" i="3"/>
  <c r="X27" i="3"/>
  <c r="X22" i="3"/>
  <c r="X21" i="3"/>
  <c r="X20" i="3"/>
  <c r="X19" i="3"/>
  <c r="X18" i="3"/>
  <c r="X17" i="3"/>
  <c r="X16" i="3"/>
  <c r="X15" i="3"/>
  <c r="X69" i="3" l="1"/>
  <c r="AB24" i="9"/>
  <c r="AB28" i="9"/>
  <c r="AB27" i="9"/>
  <c r="AB26" i="9"/>
  <c r="AB25" i="9"/>
  <c r="AB23" i="9"/>
  <c r="AB22" i="9"/>
  <c r="AB21" i="9"/>
  <c r="AB20" i="9"/>
  <c r="AB19" i="9"/>
  <c r="AB18" i="9"/>
  <c r="AB16" i="9"/>
  <c r="AB15" i="9"/>
  <c r="AB17" i="9"/>
  <c r="AB14" i="9"/>
  <c r="AB13" i="9"/>
  <c r="AB30" i="9" s="1"/>
  <c r="AC28" i="9" s="1"/>
  <c r="U130" i="9"/>
  <c r="V130" i="9" s="1"/>
  <c r="W130" i="9" s="1"/>
  <c r="X130" i="9" s="1"/>
  <c r="X88" i="9"/>
  <c r="X87" i="9"/>
  <c r="X86" i="9"/>
  <c r="X85" i="9"/>
  <c r="X84" i="9"/>
  <c r="X83" i="9"/>
  <c r="X82" i="9"/>
  <c r="X81" i="9"/>
  <c r="X80" i="9"/>
  <c r="X79" i="9"/>
  <c r="X78" i="9"/>
  <c r="X77" i="9"/>
  <c r="X76" i="9"/>
  <c r="U75" i="9"/>
  <c r="T75" i="9"/>
  <c r="X75" i="9" s="1"/>
  <c r="X74" i="9"/>
  <c r="X73" i="9"/>
  <c r="X72" i="9"/>
  <c r="X71" i="9"/>
  <c r="X70" i="9"/>
  <c r="X32" i="9"/>
  <c r="X31" i="9"/>
  <c r="X30" i="9"/>
  <c r="X29" i="9"/>
  <c r="X28" i="9"/>
  <c r="X27" i="9"/>
  <c r="X26" i="9"/>
  <c r="X25" i="9"/>
  <c r="X23" i="9"/>
  <c r="X22" i="9"/>
  <c r="X21" i="9"/>
  <c r="X20" i="9"/>
  <c r="X19" i="9"/>
  <c r="X18" i="9"/>
  <c r="X17" i="9"/>
  <c r="X16" i="9"/>
  <c r="X15" i="9"/>
  <c r="X14" i="9"/>
  <c r="X13" i="9"/>
  <c r="AC25" i="9" l="1"/>
  <c r="AC21" i="9"/>
  <c r="AC29" i="9"/>
  <c r="AC30" i="9"/>
  <c r="AC27" i="9"/>
  <c r="AC22" i="9"/>
  <c r="AC23" i="9"/>
  <c r="AC18" i="9"/>
  <c r="AC20" i="9"/>
  <c r="AC13" i="9"/>
  <c r="AC17" i="9"/>
  <c r="AC15" i="9"/>
  <c r="AC26" i="9"/>
  <c r="AC24" i="9"/>
  <c r="AC14" i="9"/>
  <c r="AC19" i="9"/>
  <c r="AC16" i="9"/>
  <c r="AD24" i="9" l="1"/>
  <c r="AD15" i="9"/>
  <c r="AD18" i="9"/>
  <c r="AD13" i="9"/>
  <c r="AD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Yanny Eribeth Clavijo Hernandez</author>
  </authors>
  <commentList>
    <comment ref="J164" authorId="0" shapeId="0" xr:uid="{87A927C0-CA3C-4719-AAB2-AFA2926A3F53}">
      <text>
        <r>
          <rPr>
            <b/>
            <sz val="9"/>
            <color indexed="81"/>
            <rFont val="Tahoma"/>
            <charset val="1"/>
          </rPr>
          <t>Yanny Eribeth Clavijo Hernandez:</t>
        </r>
        <r>
          <rPr>
            <sz val="9"/>
            <color indexed="81"/>
            <rFont val="Tahoma"/>
            <charset val="1"/>
          </rPr>
          <t xml:space="preserve">
esta repetido el otro indicdor en el archivo original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Sandra Patricia Burgos Chaquer</author>
    <author>Jhonny Leandro Jiménez Tunjo</author>
    <author>tc={64295169-822B-4CA3-B13D-FFE22C84E292}</author>
    <author>tc={B8554A7B-1870-4256-8D15-3DBEC4378B0D}</author>
    <author>tc={AB8EA0DA-2B18-4250-8735-61EF0D5EC8EB}</author>
    <author>tc={D41230F2-8250-4733-B6EF-FDBA4DD98537}</author>
    <author>tc={4185F52C-223D-4273-99D8-7DCA5A854EEB}</author>
    <author>tc={912AE38F-A197-4083-88C3-54F2EB39CAF1}</author>
    <author>tc={59DC6AA2-D92B-44B6-8AFD-B23B5B46AA9E}</author>
    <author>tc={8F03AE65-359C-4867-BE9D-A6B52FC40EFC}</author>
    <author>tc={BCE93117-E4D2-464D-BCD0-698B01B2986E}</author>
    <author>tc={AE2930A4-8C13-4849-B009-AD553398DDAF}</author>
    <author>tc={1F5F8C06-054E-4AA8-AC1B-9F1890197FF0}</author>
    <author>tc={5A782B28-3C72-4B6A-BEB0-B5CE56EE1D52}</author>
    <author>tc={9784CA31-ABF3-4A73-80C8-19BE8F375265}</author>
    <author>tc={B1D4CF9B-941D-471B-AC01-5B4DCE2D92D0}</author>
    <author>tc={8879439C-CE8B-489A-B0C4-ECFFD0F28729}</author>
    <author>tc={8FB3EB9C-F012-445B-9EEF-7313865094B1}</author>
    <author>tc={408A7193-F286-4EED-8E2A-A9A50BC965FA}</author>
    <author>tc={30EE6A68-01D5-497A-8EC1-CAFA05371110}</author>
    <author>tc={3AD5D22B-FB0C-449B-9990-27010657744C}</author>
    <author>tc={6014A76C-12AB-4068-B326-0C8BBA57C195}</author>
    <author>tc={A17C3A23-913B-42D2-A56A-75C29AB91286}</author>
    <author>tc={21F7AF76-5DC5-41AF-BAB6-3F225D2FD5DC}</author>
    <author>tc={2F4AF16C-A36B-48AE-BA13-4138D16E37AD}</author>
    <author>tc={F2FEB898-1993-47C0-88B4-85868D847F45}</author>
  </authors>
  <commentList>
    <comment ref="L21" authorId="0" shapeId="0" xr:uid="{07FB25F5-7CCA-4A0F-936D-43C8ECD0F675}">
      <text>
        <r>
          <rPr>
            <b/>
            <sz val="9"/>
            <color indexed="81"/>
            <rFont val="Tahoma"/>
            <family val="2"/>
          </rPr>
          <t>Aunque la frecuencia de medición en el aplicativo MIGEMA sea trimestral, se reportarán avances CUALITATIVOS en los periodos en los que la programación sea 0.</t>
        </r>
      </text>
    </comment>
    <comment ref="F23" authorId="0" shapeId="0" xr:uid="{D1C24B24-55DE-4073-A963-37E92CC6881F}">
      <text>
        <r>
          <rPr>
            <b/>
            <sz val="9"/>
            <color indexed="81"/>
            <rFont val="Tahoma"/>
            <family val="2"/>
          </rPr>
          <t>Se relacionó el proyecto de inversión 7580 que ejecuta la Dirección de Impuestos, aunque es claro que la Dirección de Cobro no ejecuta recursos de dicho proyecto en forma directa; se aprovechan sus actividades y objetos contractuales, para realizar las ferias de servicio.</t>
        </r>
      </text>
    </comment>
    <comment ref="B24" authorId="0" shapeId="0" xr:uid="{864221A0-8FC5-4455-915C-4DB0D9200B77}">
      <text>
        <r>
          <rPr>
            <b/>
            <sz val="9"/>
            <color indexed="81"/>
            <rFont val="Tahoma"/>
            <family val="2"/>
          </rPr>
          <t>Descripción: En cualquier sistema tributario es fundamental que exista progresividad en las cargas tributarias, es decir que a mayor ingresos mayor nivel de pago de impuestos. Se reconoce en la SDH que existe un exceso de cargas tributarias de algunos de los grupos de contribuyentes en Bogotá. En consecuencia, a través de estrategias de información y análisis, la SDH se planteó como objetivo establecer un nivel de cargas tributarias más progresivas y así contribuir a la construcción de una ciudad más equitativa.</t>
        </r>
      </text>
    </comment>
    <comment ref="J25" authorId="0" shapeId="0" xr:uid="{9847C4A1-2B68-44AA-9F9A-9627486DF068}">
      <text>
        <r>
          <rPr>
            <b/>
            <sz val="9"/>
            <color indexed="81"/>
            <rFont val="Tahoma"/>
            <family val="2"/>
          </rPr>
          <t>es la expresión que identifica al indicador y que manifiesta lo que se desea medir con él. Desde el punto de vista operativo, puede expresar al indicador en términos de las variables que en él intervienen;</t>
        </r>
        <r>
          <rPr>
            <sz val="9"/>
            <color indexed="81"/>
            <rFont val="Tahoma"/>
            <family val="2"/>
          </rPr>
          <t xml:space="preserve">
</t>
        </r>
      </text>
    </comment>
    <comment ref="K25" authorId="0" shapeId="0" xr:uid="{8C466621-D4EE-4D5E-9081-4B2F58AC0380}">
      <text>
        <r>
          <rPr>
            <b/>
            <sz val="9"/>
            <color indexed="81"/>
            <rFont val="Tahoma"/>
            <family val="2"/>
          </rPr>
          <t>el indicador es el instrumento que se usará para monitorear y determinar el nivel de logro en el cumplimiento de la acción estratégica</t>
        </r>
      </text>
    </comment>
    <comment ref="K60" authorId="1" shapeId="0" xr:uid="{32C74794-7B7C-449B-9B10-8EA0CE60DEC5}">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1" authorId="1" shapeId="0" xr:uid="{A0E1E4BA-EF66-42B5-B143-E88A87A6D103}">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2" authorId="1" shapeId="0" xr:uid="{DA3672B9-A7FA-4223-BF2F-ADC346063A3A}">
      <text>
        <r>
          <rPr>
            <b/>
            <sz val="9"/>
            <color indexed="81"/>
            <rFont val="Tahoma"/>
            <family val="2"/>
          </rPr>
          <t>Jhonny Leandro Jiménez Tunjo:</t>
        </r>
        <r>
          <rPr>
            <sz val="9"/>
            <color indexed="81"/>
            <rFont val="Tahoma"/>
            <family val="2"/>
          </rPr>
          <t xml:space="preserve">
Jhonny Leandro Jiménez Tunjo: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t>
        </r>
      </text>
    </comment>
    <comment ref="K71" authorId="2" shapeId="0" xr:uid="{64295169-822B-4CA3-B13D-FFE22C84E292}">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Dado que este es un indicador estratégico la formula e deja como se registró inicialmente en la matriz estratégica </t>
      </text>
    </comment>
    <comment ref="G72" authorId="3" shapeId="0" xr:uid="{B8554A7B-1870-4256-8D15-3DBEC4378B0D}">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alinear la acción con el producto e indicador, considerando que en la acción se menciona un informe y el producto es un documento técnico
Respuesta:
    Yanny, ya hable con Jenny de la DEEF, y ya realice el ajuste; ellos están de acuerdo.</t>
      </text>
    </comment>
    <comment ref="K73" authorId="4" shapeId="0" xr:uid="{AB8EA0DA-2B18-4250-8735-61EF0D5EC8EB}">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K74" authorId="5" shapeId="0" xr:uid="{D41230F2-8250-4733-B6EF-FDBA4DD98537}">
      <text>
        <t>[Comentario encadenado]
Su versión de Excel le permite leer este comentario encadenado; sin embargo, las ediciones que se apliquen se quitarán si el archivo se abre en una versión más reciente de Excel. Más información: https://go.microsoft.com/fwlink/?linkid=870924
Comentario: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Y74" authorId="6" shapeId="0" xr:uid="{4185F52C-223D-4273-99D8-7DCA5A854EEB}">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a esta distribución las metas trimestrales serian 0%, 40%, 30% y 30%, sin embargo lo que se haría es ajustar la información del indicador para que sea tanto indicador de proceso como indicador PAI y mantenerlo como esta </t>
      </text>
    </comment>
    <comment ref="G120" authorId="7" shapeId="0" xr:uid="{912AE38F-A197-4083-88C3-54F2EB39CAF1}">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acción estratégica y el producto no guarda relación, es decir, si el producto es MGMP, entonces la acción debería ser, construir, elaborar, diseñar el MGMP</t>
      </text>
    </comment>
    <comment ref="K120" authorId="8" shapeId="0" xr:uid="{59DC6AA2-D92B-44B6-8AFD-B23B5B46AA9E}">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Respuesta:
    Es bueno ponerle apellido a las variables de la formula, ej: actividades ejecutadas en el periodo del MGMP /planeadas para la vigencia MGMP</t>
      </text>
    </comment>
    <comment ref="G121" authorId="9" shapeId="0" xr:uid="{8F03AE65-359C-4867-BE9D-A6B52FC40EFC}">
      <text>
        <t>[Comentario encadenado]
Su versión de Excel le permite leer este comentario encadenado; sin embargo, las ediciones que se apliquen se quitarán si el archivo se abre en una versión más reciente de Excel. Más información: https://go.microsoft.com/fwlink/?linkid=870924
Comentario:
    La actividad no es clara, definir que se pretende hacer? A que hace referencia la palabra pertinencia? Se pretende revisar y ajustar un procedimiento?</t>
      </text>
    </comment>
    <comment ref="I121" authorId="10" shapeId="0" xr:uid="{BCE93117-E4D2-464D-BCD0-698B01B2986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1" authorId="11" shapeId="0" xr:uid="{AE2930A4-8C13-4849-B009-AD553398DDAF}">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2" authorId="12" shapeId="0" xr:uid="{1F5F8C06-054E-4AA8-AC1B-9F1890197FF0}">
      <text>
        <t>[Comentario encadenado]
Su versión de Excel le permite leer este comentario encadenado; sin embargo, las ediciones que se apliquen se quitarán si el archivo se abre en una versión más reciente de Excel. Más información: https://go.microsoft.com/fwlink/?linkid=870924
Comentario:
    Esta no se considera una acción estratégica, a menos que sea la articulación de los procesos y procedimientos de la DDP al macroproceso</t>
      </text>
    </comment>
    <comment ref="I122" authorId="13" shapeId="0" xr:uid="{5A782B28-3C72-4B6A-BEB0-B5CE56EE1D52}">
      <text>
        <t>[Comentario encadenado]
Su versión de Excel le permite leer este comentario encadenado; sin embargo, las ediciones que se apliquen se quitarán si el archivo se abre en una versión más reciente de Excel. Más información: https://go.microsoft.com/fwlink/?linkid=870924
Comentario:
    El producto y la meta dependen del ajuste de acción estratégica</t>
      </text>
    </comment>
    <comment ref="K122" authorId="14" shapeId="0" xr:uid="{9784CA31-ABF3-4A73-80C8-19BE8F37526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 
El indicador depende del ajuste de la acción estratégica y la meta</t>
      </text>
    </comment>
    <comment ref="G123" authorId="15" shapeId="0" xr:uid="{B1D4CF9B-941D-471B-AC01-5B4DCE2D92D0}">
      <text>
        <t>[Comentario encadenado]
Su versión de Excel le permite leer este comentario encadenado; sin embargo, las ediciones que se apliquen se quitarán si el archivo se abre en una versión más reciente de Excel. Más información: https://go.microsoft.com/fwlink/?linkid=870924
Comentario:
    Por favor aclarar el propósito de la acción estratégica, ¿lo que se quiere evaluar las causas o razones por las que no se aprueban todos los traslados?</t>
      </text>
    </comment>
    <comment ref="I123" authorId="16" shapeId="0" xr:uid="{8879439C-CE8B-489A-B0C4-ECFFD0F28729}">
      <text>
        <t>[Comentario encadenado]
Su versión de Excel le permite leer este comentario encadenado; sin embargo, las ediciones que se apliquen se quitarán si el archivo se abre en una versión más reciente de Excel. Más información: https://go.microsoft.com/fwlink/?linkid=870924
Comentario:
    Ponerle apellido al producto</t>
      </text>
    </comment>
    <comment ref="K123" authorId="17" shapeId="0" xr:uid="{8FB3EB9C-F012-445B-9EEF-7313865094B1}">
      <text>
        <t>[Comentario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junto con el plan de acción</t>
      </text>
    </comment>
    <comment ref="K124" authorId="18" shapeId="0" xr:uid="{408A7193-F286-4EED-8E2A-A9A50BC965FA}">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debe enviar el cronograma de actividades </t>
      </text>
    </comment>
    <comment ref="G141" authorId="19" shapeId="0" xr:uid="{30EE6A68-01D5-497A-8EC1-CAFA05371110}">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detallar más la acción, con el fin  de que sea claro a que solicitudes se refiere</t>
      </text>
    </comment>
    <comment ref="H141" authorId="20" shapeId="0" xr:uid="{3AD5D22B-FB0C-449B-9990-27010657744C}">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especificar a que tiempo se refiere, por ejemplo: Certificaciones entregadas en menos tiempo al establecido por ley</t>
      </text>
    </comment>
    <comment ref="J141" authorId="21" shapeId="0" xr:uid="{6014A76C-12AB-4068-B326-0C8BBA57C195}">
      <text>
        <t>[Comentario encadenado]
Su versión de Excel le permite leer este comentario encadenado; sin embargo, las ediciones que se apliquen se quitarán si el archivo se abre en una versión más reciente de Excel. Más información: https://go.microsoft.com/fwlink/?linkid=870924
Comentario:
    El nombre del indicador no guarda relación con el producto, la meta,  ni la formula del indicador</t>
      </text>
    </comment>
    <comment ref="L141" authorId="22" shapeId="0" xr:uid="{A17C3A23-913B-42D2-A56A-75C29AB91286}">
      <text>
        <t>[Comentario encadenado]
Su versión de Excel le permite leer este comentario encadenado; sin embargo, las ediciones que se apliquen se quitarán si el archivo se abre en una versión más reciente de Excel. Más información: https://go.microsoft.com/fwlink/?linkid=870924
Comentario:
    De acuerdo con los lineamientos establecidos para 2024, la periodicidad mínima es trimestral. Por favor ajustar también el indicador</t>
      </text>
    </comment>
    <comment ref="T141" authorId="23" shapeId="0" xr:uid="{21F7AF76-5DC5-41AF-BAB6-3F225D2FD5DC}">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trimesral </t>
      </text>
    </comment>
    <comment ref="X142" authorId="24" shapeId="0" xr:uid="{2F4AF16C-A36B-48AE-BA13-4138D16E37AD}">
      <text>
        <t>[Comentario encadenado]
Su versión de Excel le permite leer este comentario encadenado; sin embargo, las ediciones que se apliquen se quitarán si el archivo se abre en una versión más reciente de Excel. Más información: https://go.microsoft.com/fwlink/?linkid=870924
Comentario:
    Falta la programación de los indicadores</t>
      </text>
    </comment>
    <comment ref="G144" authorId="25" shapeId="0" xr:uid="{F2FEB898-1993-47C0-88B4-85868D847F45}">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incluir una acción más estratégica, las acciones propuestas son más operativas que estratégicas</t>
      </text>
    </comment>
  </commentList>
</comments>
</file>

<file path=xl/sharedStrings.xml><?xml version="1.0" encoding="utf-8"?>
<sst xmlns="http://schemas.openxmlformats.org/spreadsheetml/2006/main" count="5579" uniqueCount="1344">
  <si>
    <t>PLANEACION INSTITUCIONAL 2024</t>
  </si>
  <si>
    <t>DEPENDENCIA:</t>
  </si>
  <si>
    <t>Consolidado</t>
  </si>
  <si>
    <t>ETAPA</t>
  </si>
  <si>
    <t>Formulación</t>
  </si>
  <si>
    <t>2. Articulación</t>
  </si>
  <si>
    <t>10. Programación periódica de metas</t>
  </si>
  <si>
    <t>Acumulado</t>
  </si>
  <si>
    <t>1. Objetivo  estratégico</t>
  </si>
  <si>
    <t>Fuentes de Compromisos (Requisitos normativos y/o reglamentarios)</t>
  </si>
  <si>
    <t>Política MIPG</t>
  </si>
  <si>
    <t xml:space="preserve">Nombre del plan institucional MIPG  - Otros Planes Institucionales Asociado </t>
  </si>
  <si>
    <t>Proyecto de inversión asociado</t>
  </si>
  <si>
    <t xml:space="preserve">3. Acción estratégica </t>
  </si>
  <si>
    <t>4. Producto o salida de la acción estratégica</t>
  </si>
  <si>
    <t>5. Meta del producto o salida</t>
  </si>
  <si>
    <t>6. Indicador del producto o salida</t>
  </si>
  <si>
    <t>7. Código de proceso(s) asociado(s) a la acción estratégica</t>
  </si>
  <si>
    <t>8. Dependencia Responsable o líder de la acción</t>
  </si>
  <si>
    <t>9. Recursos</t>
  </si>
  <si>
    <t>marzo</t>
  </si>
  <si>
    <t>junio</t>
  </si>
  <si>
    <t>septiembre</t>
  </si>
  <si>
    <t>diciembre</t>
  </si>
  <si>
    <t>Nombre</t>
  </si>
  <si>
    <t>Fórmula</t>
  </si>
  <si>
    <t>Frecuencia de Medición</t>
  </si>
  <si>
    <t xml:space="preserve">Nombre y cargo del responsable de digitar </t>
  </si>
  <si>
    <t>Nombre y cargo del responsable de analizar</t>
  </si>
  <si>
    <t>indique si está incluido en el Plan Anual de Adquisiciones</t>
  </si>
  <si>
    <t>Funcionamiento / Inversión / Gestión</t>
  </si>
  <si>
    <t>Valor
 (si el recurso es de Gestión, no aplica Valor)</t>
  </si>
  <si>
    <t>Progr.</t>
  </si>
  <si>
    <t>DHO1- Consolidar un modelo de gestión humana y una cultura organizacional basada en el servicio al ciudadano.</t>
  </si>
  <si>
    <t>Ley 1755 de 2015</t>
  </si>
  <si>
    <t>Transparencia, acceso a la información pública y lucha contra la corrupción</t>
  </si>
  <si>
    <t>Programa de transparencia y Ética Pública</t>
  </si>
  <si>
    <t>No Aplica</t>
  </si>
  <si>
    <t xml:space="preserve">Monitorear la atención oportuna de las PQRS en las áreas </t>
  </si>
  <si>
    <t>Validación Oportuna de la Correspondencia Externa Recibida - CER</t>
  </si>
  <si>
    <t>100% de lacorrespondencia Externa recibida validada</t>
  </si>
  <si>
    <t>Oportunidad en la validación de la correspondencia Externa Recibida</t>
  </si>
  <si>
    <t xml:space="preserve">Correspondencia estado entregado en el sistema en tiempo (3 días hábiles)  / Total Correspondencia recibida en la dependencia </t>
  </si>
  <si>
    <t>Trimestre</t>
  </si>
  <si>
    <t>Rolando Garnica Arias</t>
  </si>
  <si>
    <t>CPR-01</t>
  </si>
  <si>
    <t>Oficina Asesora de Planeación</t>
  </si>
  <si>
    <t>No</t>
  </si>
  <si>
    <t>Gestión</t>
  </si>
  <si>
    <t>n/a</t>
  </si>
  <si>
    <t>Respuesta oportuna de las PQRS por área</t>
  </si>
  <si>
    <t xml:space="preserve">100% del seguimiento a las PQRS </t>
  </si>
  <si>
    <t>Oportunidad en la respuesta de las PQRS</t>
  </si>
  <si>
    <t xml:space="preserve">PQRS respondidas en términos / Correspondencia Externa Validada a corte </t>
  </si>
  <si>
    <t>No aplica</t>
  </si>
  <si>
    <t>Planeación Institucional</t>
  </si>
  <si>
    <t>Plan de Adecuación y Sostenibilidad - PAS</t>
  </si>
  <si>
    <t>7609 - Fortalecimiento de la gestión y desempeño de la Secretaría Distrital de Hacienda Bogotá </t>
  </si>
  <si>
    <t>Liderar la formulación de la Planeación Estratégica 2024 -2028 de la SDH</t>
  </si>
  <si>
    <t>Plan Estratégico 2024 - 2028
(Fase 1 análisis de contexto interno y externo 30%
fase 2  Formulación 50%
fase 3 Socialización 20%)</t>
  </si>
  <si>
    <t>100% plan estratégico 2024 - 2028 formulado</t>
  </si>
  <si>
    <t>Plan Estratégico 2024 - 2028 formulado</t>
  </si>
  <si>
    <t>% de avance en la formulación de planeación estratégica</t>
  </si>
  <si>
    <t>Trimestral</t>
  </si>
  <si>
    <t>Inversión</t>
  </si>
  <si>
    <t>P5-Diseñar procesos transversales centrados en los clientes y usuarios de los servicios.</t>
  </si>
  <si>
    <t>ISO 9001:2015 Numeral 9</t>
  </si>
  <si>
    <t>Seguimiento y evaluación del desempeño institucional</t>
  </si>
  <si>
    <t xml:space="preserve">Divulgar los resultados de avance y cumplimiento de la planeación institucional de la entidad para la toma de decisiones. </t>
  </si>
  <si>
    <t>Reporte y divulgación de resultados planeación institucional</t>
  </si>
  <si>
    <t>4 reportes generados y divulgados</t>
  </si>
  <si>
    <t>Reportes resultados plan de acción</t>
  </si>
  <si>
    <t>Número de reportes generados y divulgados en el periodo</t>
  </si>
  <si>
    <t xml:space="preserve">Fortalecimiento organizacional y simplificación de procesos </t>
  </si>
  <si>
    <t>Desarrollar las actividades que permitan la sostenibilidad del Sistema de Gestión en el marco de la ISO 9001: 2015</t>
  </si>
  <si>
    <t>Cronograma de actividades ejecutado que permitan la sostenibilidad del Sistema de Gestión en el marco de la ISO 9001: 2015</t>
  </si>
  <si>
    <t xml:space="preserve">100% de actividades cronograma ejecutadas </t>
  </si>
  <si>
    <t>Cumplimiento cronograma de actividades que permitan la sostenibilidad del Sistema de Gestión en el marco de la ISO 9001: 2015</t>
  </si>
  <si>
    <t>Actividades ejecutadas/ total actividades cronograma que permitan la sostenibilidad del Sistema de Gestión en el marco de la ISO 9001: 2015 (% porcentaje)</t>
  </si>
  <si>
    <t>Si</t>
  </si>
  <si>
    <t>C1-Servir e informar al ciudadano promoviendo confianza y credibilidad en el buen uso de los recursos públicos.</t>
  </si>
  <si>
    <t>Decreto 019 de 2012​
Ley 962 de 2005 ​
Decreto 2106 de 2019</t>
  </si>
  <si>
    <t xml:space="preserve"> Racionalización de trámites</t>
  </si>
  <si>
    <t>Analizar trámites para identificar acciones de racionalización</t>
  </si>
  <si>
    <t>Trámites analizados</t>
  </si>
  <si>
    <t>3 trámites analizados</t>
  </si>
  <si>
    <t>Trámites analizados para identificar acciones de racionalización</t>
  </si>
  <si>
    <t>Número de trámites analizados</t>
  </si>
  <si>
    <t>Mensual</t>
  </si>
  <si>
    <t>Funcionamiento</t>
  </si>
  <si>
    <t>Ley 2195 de 2022</t>
  </si>
  <si>
    <t>Monitoreo a la ejecución del  Programa de Transparencia y Ética Pública 2024 (Ley 2195 de 2022)</t>
  </si>
  <si>
    <t>Monitoreo a la ejecución del  Programa de transparencia y ética pública 2024</t>
  </si>
  <si>
    <t xml:space="preserve">3 reportes de monitoreo generados y presentados </t>
  </si>
  <si>
    <t>Monitoreo Programa de transparencia y ética pública</t>
  </si>
  <si>
    <t xml:space="preserve">Numero de reportes realizados / 3 reportes  programados </t>
  </si>
  <si>
    <t>Cuatrimestral</t>
  </si>
  <si>
    <t>Gestión de la Información Estadística</t>
  </si>
  <si>
    <t>Plan Estadístico Distrital</t>
  </si>
  <si>
    <t xml:space="preserve">Actualizar el inventario de operaciones estadísticas estructurales de la SDH como parte de la implementación del plan estadístico distrital </t>
  </si>
  <si>
    <t>Inventario actualizado de operaciones estadísticas estructurales</t>
  </si>
  <si>
    <t xml:space="preserve">Un inventario actualizado </t>
  </si>
  <si>
    <t>número de actualizaciones al formulario de inventario de operaciones estadísticas estructurales</t>
  </si>
  <si>
    <t>DHO2-Diseñar una estructura y gestión de cambio organizacional que responda a los cambios tecnológicos y los retos futuros.</t>
  </si>
  <si>
    <t xml:space="preserve">Gestión del conocimiento e innovación </t>
  </si>
  <si>
    <t xml:space="preserve">Hacer el mapeo del conocimiento institucional de los 4 ejes definidos por el DAFP </t>
  </si>
  <si>
    <t xml:space="preserve">Mapeo del conocimiento </t>
  </si>
  <si>
    <t>4 ejes de conocimiento mapeados</t>
  </si>
  <si>
    <t>Porcentaje de ejes de conocimiento institucional mapeados</t>
  </si>
  <si>
    <t xml:space="preserve">número de ejes de conocimiento mapeados / 4 ejes 
</t>
  </si>
  <si>
    <t>trimestral</t>
  </si>
  <si>
    <t>Actualizar y optimizar los procesos a las necesidades y expectativas de sus usuarios, en línea con el diseño de los macroprocesos</t>
  </si>
  <si>
    <t>Caracterizaciones de proceso actualizadas</t>
  </si>
  <si>
    <r>
      <t xml:space="preserve">Vigencia 2024: </t>
    </r>
    <r>
      <rPr>
        <sz val="12"/>
        <color rgb="FF000000"/>
        <rFont val="Calibri"/>
        <family val="2"/>
        <scheme val="minor"/>
      </rPr>
      <t>9 procesos rediseñados y aprobados</t>
    </r>
  </si>
  <si>
    <t xml:space="preserve">Cantidad de caracterizaciones de proceso aprobadas </t>
  </si>
  <si>
    <t xml:space="preserve">Cantidad de documentos de caracterización de proceso aprobados </t>
  </si>
  <si>
    <t>Diego Felipe Bernal - Contratista Subdirección de Cobro Tributario</t>
  </si>
  <si>
    <t>Juan Carlos Zamudio Rozo - Subdirector de Cobro Tributario
María Clemencia Jaramillo Patiño -  Subdirectora de Cobro No Tributario</t>
  </si>
  <si>
    <t>CPR-110</t>
  </si>
  <si>
    <t>Dirección Distrital de Cobro</t>
  </si>
  <si>
    <t>Ley 2052 de 2020 Art. 28
Decreto 189 de 2020 Art. 5
CONPES 3785 de 2013</t>
  </si>
  <si>
    <t>Revisar los oficios de respuesta tipo de peticiones de competencia de la DCO, susceptibles de rediseño de comunicación a lenguaje claro.</t>
  </si>
  <si>
    <t>Oficios con rediseño en lenguaje claro</t>
  </si>
  <si>
    <t>10 oficios con rediseño en lenguaje claro</t>
  </si>
  <si>
    <t>Cantidad de oficios  con rediseño en lenguaje claro</t>
  </si>
  <si>
    <t>Semestral</t>
  </si>
  <si>
    <t>Juan Carlos Zamudio Rozo - Subdirector de Cobro Tributario</t>
  </si>
  <si>
    <t xml:space="preserve">GF5-Desarrollar mecanismos para el financiamiento y priorización de inversiones en el área metropolitana de Bogotá. </t>
  </si>
  <si>
    <t>Plan de desarrollo Distrital 2020-2024
Acuerdo 761 de 2020</t>
  </si>
  <si>
    <t>Recaudar la cartera tributaria, producto del cobro persuasivo, control extensivo y cobro coactivo</t>
  </si>
  <si>
    <t xml:space="preserve">Recaudo del cobro obligaciones tributarias </t>
  </si>
  <si>
    <t xml:space="preserve"> 
 $1.338.095 millones de pesos recaudados</t>
  </si>
  <si>
    <t>Cartera tributaria recaudada durante la vigencia</t>
  </si>
  <si>
    <t>Total del recaudo tributario obtenido en el periodo</t>
  </si>
  <si>
    <t>Recaudar la cartera producto del cobro coactivo de obligaciones no tributarias.</t>
  </si>
  <si>
    <t xml:space="preserve">Recaudo del cobro de obligaciones no tributarias </t>
  </si>
  <si>
    <t xml:space="preserve">
$12.500 millones de pesos recaudados</t>
  </si>
  <si>
    <t>Cartera no tributaria recaudada durante la vigencia</t>
  </si>
  <si>
    <t>Total del recaudo no tributario obtenido en el periodo</t>
  </si>
  <si>
    <t>Alexa Carolina Estupiñan Pinzón - Profesional Especializado Oficina de Gestión de Cobro</t>
  </si>
  <si>
    <t>María Clemencia Jaramillo Patiño -  Subdirectora de Cobro No Tributario</t>
  </si>
  <si>
    <t xml:space="preserve">Servicio al ciudadano </t>
  </si>
  <si>
    <t>7580 - Fortalecimiento del servicio y control tributario en Bogotá </t>
  </si>
  <si>
    <t>Realizar durante la vigencia ferias de servicio presenciales o virtuales</t>
  </si>
  <si>
    <t>Ferias de servicio realizadas en la vigencia</t>
  </si>
  <si>
    <t>2 ferias de servicio realizadas en el año</t>
  </si>
  <si>
    <t xml:space="preserve">Ferias de servicio realizadas </t>
  </si>
  <si>
    <t>Cantidad de ferias de servicio realizadas durante el período</t>
  </si>
  <si>
    <t>Juan Sebastián Cepeda Salamanca - Profesional Especializado y/o servidor designado por la Oficina de Gestión del Servicio y Notificaciones</t>
  </si>
  <si>
    <t>Natalia Jiménez Meléndez  - Jefe Oficina de Gestión del Servicio y Notificaciones</t>
  </si>
  <si>
    <t>GF1-Mejorar la progresividad en las cargas tributarias.</t>
  </si>
  <si>
    <t>Plan de desarrollo Distrital 2020-2024
Acuerdo 761 de 2021</t>
  </si>
  <si>
    <t>Elaborar un documento que contenga una metodología para depurar cartera tributaria mediante análisis de Costo Beneficio.</t>
  </si>
  <si>
    <t>Documento con metodología de depuración de cartera tributaria mediante análisis de costo beneficio</t>
  </si>
  <si>
    <t>1 Documento con metodología de depuración de cartera tributaria mediante análisis de costo beneficio</t>
  </si>
  <si>
    <t>Anual</t>
  </si>
  <si>
    <t>Pedro Alejandro Vega Sierra - Contratista Oficina de Depuración de Cartera</t>
  </si>
  <si>
    <t>Aura Angélica Salazar Rojas - Jefe Oficina de Depuración de Cartera</t>
  </si>
  <si>
    <t>Realizar la depuración de la cartera tributaria cobrable remisible asignada de un máximo de 550.000 registros &lt; 96 UVT</t>
  </si>
  <si>
    <t>Cartera remisible depurada</t>
  </si>
  <si>
    <t>100% de la meta asignada para el año 2024</t>
  </si>
  <si>
    <t>Depuración de Cartera</t>
  </si>
  <si>
    <t>(∑Cartera Remisible depurada / ∑100% Cartera Cobrable remisible asignada)* 100%</t>
  </si>
  <si>
    <t>Pedro Alejandro Vega Sierra, gestor de calidad de la Oficina de Depuración de Cartera</t>
  </si>
  <si>
    <t>Aura Angélica Salazar Rojas, Jefe de Oficina de Depuración de Cartera</t>
  </si>
  <si>
    <t>Luisa Maria de la Esperanza Domínguez / Profesional Universitario</t>
  </si>
  <si>
    <t>CPR 123, CPR 131</t>
  </si>
  <si>
    <t>Oficina de Análisis y Control de Riesgo</t>
  </si>
  <si>
    <t>Estaba repetido el rta PQRS</t>
  </si>
  <si>
    <t>Culminar la caracterización de los procesos de acuerdo con la optimización del modelo de macroprocesos y sus respectivos documentos asociados</t>
  </si>
  <si>
    <t>Plan de actualización documental en línea con los macroprocesos ejecutado</t>
  </si>
  <si>
    <t>100% del plan de actualización documental ejecutado</t>
  </si>
  <si>
    <t>Avance en la ejecución del plan de actualización documental</t>
  </si>
  <si>
    <t>Actividades realizadas en el trimestre/ Total actividades programadas en el plan</t>
  </si>
  <si>
    <t>P3-Desarrollar prácticas de alto estándar en seguridad de la información de la SDH.</t>
  </si>
  <si>
    <t>Resolución 500 de 2021</t>
  </si>
  <si>
    <t>Seguridad Digital</t>
  </si>
  <si>
    <t>Plan de Seguridad y Privacidad de la Información</t>
  </si>
  <si>
    <t>Actualizar la declaración de aplicabilidad por cambio del estándar ISO 27001:2013 a ISO 27001:2022</t>
  </si>
  <si>
    <t>Declaración de aplicabilidad actualizada</t>
  </si>
  <si>
    <t>1 declaración de aplicabilidad actualizada</t>
  </si>
  <si>
    <t>No. de declaraciones de aplicabilidad actualizadas</t>
  </si>
  <si>
    <t>CPR-76</t>
  </si>
  <si>
    <t>Actualizar la política de seguridad de la información por cambio del estándar ISO 27001:2013 a ISO 27001:2022 y de la política de tratamiento de datos personales de la SDH.</t>
  </si>
  <si>
    <t>Política de seguridad de la información actualizada
Política de tratamiento de datos personales actualizada</t>
  </si>
  <si>
    <t>2 políticas actualizadas</t>
  </si>
  <si>
    <t>Políticas actualizadas</t>
  </si>
  <si>
    <t>No. de políticas actualizadas</t>
  </si>
  <si>
    <t>Actualizar los inventarios de activos de información de las dependencias de la SDH</t>
  </si>
  <si>
    <t>Inventarios de activos de información actualizados</t>
  </si>
  <si>
    <t>30 inventarios de activos de información actualizados</t>
  </si>
  <si>
    <t>No. de inventarios de activos de información actualizados</t>
  </si>
  <si>
    <t>Plan de Tratamiento de Riesgos de Seguridad y Privacidad de la Información</t>
  </si>
  <si>
    <t>Realizar monitoreo de controles de riesgos de Seguridad y Privacidad de la Información identificados en las dependencias de la SDH</t>
  </si>
  <si>
    <t>Monitoreo de controles realizados</t>
  </si>
  <si>
    <t>3 monitoreos de controles realizados</t>
  </si>
  <si>
    <t>No. de monitoreos controles realizados</t>
  </si>
  <si>
    <t>No tiene</t>
  </si>
  <si>
    <t>Control interno</t>
  </si>
  <si>
    <t>Realizar campañas de sensibilización de la administración de las tipologías de riesgos en la SDH</t>
  </si>
  <si>
    <t>Campañas de sensibilización de la administración de las tipologías de riesgos y evaluaciones generales de conocimiento realizadas</t>
  </si>
  <si>
    <t>12 campañas y 2 evaluaciones realizadas</t>
  </si>
  <si>
    <t>% de campañas de sensibilización y de evaluaciones realizadas_PAI2024</t>
  </si>
  <si>
    <t>((No. de campañas / 12) * 0,5 + (No. de evaluaciones / 2) *0,5)*100</t>
  </si>
  <si>
    <t>CPR-123</t>
  </si>
  <si>
    <t>Realizar informes de monitoreo de controles de riesgos identificados en los procesos de la SDH, que a nivel inherente, se ubiquen en los niveles alto y extremo y que se incluyan dentro de la muestra proyectada para el año</t>
  </si>
  <si>
    <t>Informes de monitoreo de controles realizados</t>
  </si>
  <si>
    <t>2 informes de monitoreo de controles realizados</t>
  </si>
  <si>
    <t>No. de informes de monitoreo de controles realizados</t>
  </si>
  <si>
    <t>Seguimiento a la gestión de seguridad de la información, por parte de la alta dirección,  identificando el nivel de estructuración de los procesos de la entidad.</t>
  </si>
  <si>
    <r>
      <rPr>
        <b/>
        <sz val="12"/>
        <rFont val="Calibri"/>
        <family val="2"/>
        <scheme val="minor"/>
      </rPr>
      <t xml:space="preserve">Vigencia 2024:  </t>
    </r>
    <r>
      <rPr>
        <sz val="12"/>
        <rFont val="Calibri"/>
        <family val="2"/>
        <scheme val="minor"/>
      </rPr>
      <t>Un Reporte semestral  del seguimiento de la gestión de seguridad de la información a la alta dirección.</t>
    </r>
  </si>
  <si>
    <t>2 Reportes de seguimiento de la gestión de seguridad de la información a la alta dirección</t>
  </si>
  <si>
    <t>Reporte de seguimiento a la gestión de seguridad de la información, por parte de la alta dirección</t>
  </si>
  <si>
    <t>Número de reportes durante la vigencia</t>
  </si>
  <si>
    <t>Seguimiento a los eventos relacionados la seguridad de la información reportados por los usuarios a través de la mesa de servicio.</t>
  </si>
  <si>
    <r>
      <rPr>
        <b/>
        <sz val="12"/>
        <color theme="1"/>
        <rFont val="Calibri"/>
        <family val="2"/>
        <scheme val="minor"/>
      </rPr>
      <t xml:space="preserve">Vigencia 2024: </t>
    </r>
    <r>
      <rPr>
        <sz val="12"/>
        <rFont val="Calibri"/>
        <family val="2"/>
        <scheme val="minor"/>
      </rPr>
      <t>90% de incidentes gestionados</t>
    </r>
  </si>
  <si>
    <t>90% de incidentes gestionados</t>
  </si>
  <si>
    <t>Gestión de incidentes de seguridad de la información</t>
  </si>
  <si>
    <t>(Número de incidentes de seguridad de la información gestionados /Número de incidentes de seguridad de la información reportados)*100</t>
  </si>
  <si>
    <t>Juan Guillermo Acosta Rada - Profesional Especializado</t>
  </si>
  <si>
    <t>CPR 126</t>
  </si>
  <si>
    <t>Oficina Asesora de Comunicaciones</t>
  </si>
  <si>
    <t>P1-Expandir y mejorar la comunicación con el ciudadano.</t>
  </si>
  <si>
    <t>N/A</t>
  </si>
  <si>
    <t>Mejorar la comunicación con el ciudadano de tal forma que le permita tener un contenido claro y útil</t>
  </si>
  <si>
    <t>Vigencia 2024:  Aumentar el porcentaje de contribuyentes  que están totalmente de acuerdo respecto a la claridad y utilidad de los contenidos publicados en los medios de comunicación (de acuerdo con el resultado de la Encuesta de satisfacción 2023)</t>
  </si>
  <si>
    <t xml:space="preserve">Aumentar en 0,5% el porcentaje de contribuyentes que esta totalmente de acuerdo respecto a la claridad y utilidad de los contenidos publicados en los medios de comunicación dispuestos por la Entidad segun los resultados de la Encuesta de satisfacción 2023.
</t>
  </si>
  <si>
    <t>Índice de Claridad y Utilidad de las comunicaciones SDH para Contribuyentes</t>
  </si>
  <si>
    <t>(Calificación promedio de claridad de los contenidos)*0,5 +(Calificación promedio de utilidad de los contenidos)*0.5</t>
  </si>
  <si>
    <t xml:space="preserve"> n/a </t>
  </si>
  <si>
    <t>Lineamientos y directrices Alcaldía mayor de Bogotá D.C.</t>
  </si>
  <si>
    <t>Ejecutar la estrategia de comunicación diseñada para la Secretaría Distrital de Hacienda</t>
  </si>
  <si>
    <t xml:space="preserve">Ejecutar el Plan de comunicaciones anual </t>
  </si>
  <si>
    <t>Avance del Plan de Comunicaciones anual</t>
  </si>
  <si>
    <t>(Publicaciones ejecutadas del plan de Comunicaciones anual en el trimestre /Publicaciones programadas en el plan de Comunicaciones anual en el trimestre)*100</t>
  </si>
  <si>
    <t>Edwin Javier Castillo Molina</t>
  </si>
  <si>
    <t>CPR-105
CPR-124</t>
  </si>
  <si>
    <t>Dirección de Impuestos de Bogotá</t>
  </si>
  <si>
    <t>Asegurar la calidad,  oportunidad y el uso inteligente de la información para la obtención del recaudo tributario</t>
  </si>
  <si>
    <t xml:space="preserve">Reducir el índice de evasión predial 
</t>
  </si>
  <si>
    <t>Control a la evasión de predial</t>
  </si>
  <si>
    <t xml:space="preserve">Predial: (1- (Valor del recaudo obtenido del impuesto predial por la vigencia / Valor del recaudo potencial del impuesto predial en la vigencia))*100 </t>
  </si>
  <si>
    <t>Diana Carolina Pinzón Camelo</t>
  </si>
  <si>
    <t>Cesar Alfonso Figueroa Socarras</t>
  </si>
  <si>
    <t>Reducir el índice de evasión vehículos</t>
  </si>
  <si>
    <t>Control a la evasión de vehículos</t>
  </si>
  <si>
    <t xml:space="preserve">Vehículos: (1- (Valor del recaudo obtenido del impuesto vehículos por la vigencia / Valor del recaudo potencial del impuesto vehículo por la vigencia))*100                 </t>
  </si>
  <si>
    <t>Ejercer el  control coherente, consistente y oportuno en función de la focalización y segmentación de contribuyentes.</t>
  </si>
  <si>
    <t xml:space="preserve">Recaudo por Gestión DIB </t>
  </si>
  <si>
    <t>$ 430.000 millones de pesos</t>
  </si>
  <si>
    <t>Recaudo por Gestión DIB</t>
  </si>
  <si>
    <t>Valor del recaudo por gestión obtenido</t>
  </si>
  <si>
    <t>$4.324.640.000
(Valor total del proyecto)</t>
  </si>
  <si>
    <t>Fortalecer los canales de atención disponibles para los contribuyentes con el fin de cumplir sus obligaciones tributarias</t>
  </si>
  <si>
    <t xml:space="preserve">Alcanzar el cumplimiento oportuno de las obligaciones tributarias predial </t>
  </si>
  <si>
    <t xml:space="preserve"> 88%
</t>
  </si>
  <si>
    <t xml:space="preserve">Cumplimiento oportuno de las obligaciones tributarias predial </t>
  </si>
  <si>
    <t>• ((Contribuyentes de predial que cumplen oportunamente su obligación) / (Contribuyentes obligados del impuesto Predial)) * 100 
Nota: cumplen obligación con: Facturas Pagadas + Declaraciones SPAC + Otras declaraciones de la vigencia</t>
  </si>
  <si>
    <t>Alcanzar el cumplimiento oportuno de las obligaciones tributarias Vehiculos</t>
  </si>
  <si>
    <t>Cumplimiento oportuno de las obligaciones tributarias vehículos</t>
  </si>
  <si>
    <t xml:space="preserve">• ((Contribuyentes de vehículos que cumplen oportunamente su obligación) / (Contribuyentes obligados del impuesto Vehículos)) * 100
 Nota: cumplen obligación con: Facturas Pagadas + Declaraciones de la vigencia </t>
  </si>
  <si>
    <t>Alcanzar el cumplimiento oportuno de las obligaciones tributarias ICA</t>
  </si>
  <si>
    <t>Cumplimiento oportuno de las obligaciones tributarias ICA</t>
  </si>
  <si>
    <t>• (Contribuyentes de ICA que cumplen su obligación tributaria oportunamente todos los periodos presentados de la vigencia / contribuyentes obligados de ICA) * 100
Nota: Los contribuyentes obligados de ICA, corresponden a los declarantes únicos tomados de los 6 bimestres de la vigencia, más los omisos totales que por solidez del indicio (están en mínimo en 4 fuentes de información) se consideran contribuyentes de ICA.</t>
  </si>
  <si>
    <t>Alcanzar el cumplimiento de la vigencia de las obligaciones tributarias predial</t>
  </si>
  <si>
    <t>Cumplimiento de la vigencia de las obligaciones tributarias predial</t>
  </si>
  <si>
    <t>• ((Contribuyentes de predial que cumplen su obligación tributaria en la vigencia) / (Contribuyentes obligados del impuesto Predial en la vigencia)) * 100</t>
  </si>
  <si>
    <t>Alcanzar el cumplimiento de la vigencia de las obligaciones tributarias vehículos</t>
  </si>
  <si>
    <t>Cumplimiento de la vigencia de las obligaciones tributarias vehículos</t>
  </si>
  <si>
    <t>• ((Contribuyentes de vehículos que cumplen su obligación tributaria en la vigencia) / (Contribuyentes obligados del impuesto Vehículos en la vigencia)) * 100</t>
  </si>
  <si>
    <t>Mejorar la percepción de los contribuyentes frente a la satisfacción del servicio prestado por los diferentes canales de atención.</t>
  </si>
  <si>
    <t>Medir la satisfacción del servicio prestado por la OGS a través de los diferentes canales que cuentan con encuesta transaccional disponible para la vigencia</t>
  </si>
  <si>
    <t>Satisfaccion del servicio prestado por la Oficina de Gestion del Servicio - OGS</t>
  </si>
  <si>
    <t>(Sumatoria de encuestas transaccionales satisfechas (con calificación de 9 y 10 en escala de 1 a 10) realizadas / total de encuestas transaccionales realizadas)*100</t>
  </si>
  <si>
    <t>Carlos Alberto Moreno Navarrete</t>
  </si>
  <si>
    <t>Aleida Fonseca Marín</t>
  </si>
  <si>
    <t>Olga Lucía Rico Valencia -
Profesional Especializado</t>
  </si>
  <si>
    <t>CPR-127</t>
  </si>
  <si>
    <t>Oficina de Control Disciplinario Interno</t>
  </si>
  <si>
    <t>Decreto Distrital 237 de
2022, artículo 1, literal d</t>
  </si>
  <si>
    <t>Talento humano</t>
  </si>
  <si>
    <t>Plan Estratégico de Talento Humano</t>
  </si>
  <si>
    <t>Difundir temas en materia
disciplinaria a los funcionarios
públicos de la entidad a
través de la divulgación de
material de apoyo, con el fin
de prevenir la ocurrenc</t>
  </si>
  <si>
    <t xml:space="preserve">
actividades realizadas de
difusión en
materia
disciplinaria</t>
  </si>
  <si>
    <t>Seis (6)
actividades de
difusión en
materia
disciplinaria</t>
  </si>
  <si>
    <t>Actividades de difusión
en materia
disciplinaria realizadas</t>
  </si>
  <si>
    <t xml:space="preserve">Número de actividades de
difusión en materia disciplinaria realizadas </t>
  </si>
  <si>
    <t>Jenny Zúñiga- Profesional DEEF</t>
  </si>
  <si>
    <t>Oscar Enrique Guzman Silva-Director Estadisticas y Estudios Fiscales</t>
  </si>
  <si>
    <t>CPR-101</t>
  </si>
  <si>
    <t>Dirección de Estadísticas y Estudios Fiscales</t>
  </si>
  <si>
    <t xml:space="preserve">C2-Proveer un marco institucional que promueva mayor eficiencia, calidad y efectividad en la ejecución del presupuesto por parte de las entidades del Distrito. </t>
  </si>
  <si>
    <t>Acuerdo 761 de 2020, Artículo 36</t>
  </si>
  <si>
    <t>Elaborar un documento técnico metodológico de evaluación de calidad de gasto para las entidades que componen el presupuesto anual.</t>
  </si>
  <si>
    <t>Documento tecnico de calidad del gasto</t>
  </si>
  <si>
    <t>1  Documento</t>
  </si>
  <si>
    <t xml:space="preserve">Documento metodológico </t>
  </si>
  <si>
    <t>Avance del Documento Metodológico Calidad del Gasto/Avance programado  documento calidad del gasto
*De acuerdo a cronograma</t>
  </si>
  <si>
    <t>Juliana Rodrigez - Subdirectora Analisis Fiscal</t>
  </si>
  <si>
    <t>Elaborar un documento de diagnóstico de la situación macroeconómica y fiscal que sirva de insumo para la formulación del Plan Distrital de Desarrollo</t>
  </si>
  <si>
    <t>Documento Tecnico Situación Macroeconómica y Fiscal</t>
  </si>
  <si>
    <t>Documento técnico Situación Macroeconómica y Fiscal</t>
  </si>
  <si>
    <t>Avance documento técnico Situación Macroeconómica y Fiscal/Avance programado documento Situación Macroeconómica y Fiscal
*De acuerdo a cronograma</t>
  </si>
  <si>
    <t>Ley 819 de 2003</t>
  </si>
  <si>
    <t>Elaborar el documento Marco Fiscal de Mediano Plazo.</t>
  </si>
  <si>
    <t>Documento Marco Fiscal de Mediano Plazo</t>
  </si>
  <si>
    <t>1 Documento</t>
  </si>
  <si>
    <t>Documento técnico Marco Fiscal de Mediano Plazo</t>
  </si>
  <si>
    <t>Avance documento técnico Marco Fiscal de Mediano Plazo/Avance programado documento Marco Fiscal de Mediano Plazo
*De acuerdo a cronograma</t>
  </si>
  <si>
    <t>P4-Avanzar en el uso, acceso y análisis de los datos.</t>
  </si>
  <si>
    <t>Decreto distrital 548 de 2016</t>
  </si>
  <si>
    <t>Actualizar la página web del Observatorio Fiscal del Distrito - FiscalData Bogotá (OFD)</t>
  </si>
  <si>
    <t>OFD operando y actualizado en la pagina web</t>
  </si>
  <si>
    <t>6 actualizaciónes de contenido OFD</t>
  </si>
  <si>
    <t>Cantidad de actualizaciónes de contenido OFD</t>
  </si>
  <si>
    <t xml:space="preserve">Cantidad de actualizaciónes de contenido OFD </t>
  </si>
  <si>
    <t>Daniel Felipe Rojas - Asesor DEEF</t>
  </si>
  <si>
    <t xml:space="preserve"> No Aplica </t>
  </si>
  <si>
    <t>Rocio Delgado</t>
  </si>
  <si>
    <t>Gina Paola Reyes</t>
  </si>
  <si>
    <t>CPR 106, CPR 107, CPR 109, CPR 128, CPR 129</t>
  </si>
  <si>
    <t>Dirección Distrital de Tesorería</t>
  </si>
  <si>
    <t>CPR 106, CPR 107, CPR 109</t>
  </si>
  <si>
    <t>DHO3- Afianzar el uso de las tecnologías de información para el mejoramiento de todas las actividades y servicios (gobierno electrónico).</t>
  </si>
  <si>
    <t>Fortalecer el Ecosistema de recaudo tesoral</t>
  </si>
  <si>
    <t>Recaudo no tributario automatizado</t>
  </si>
  <si>
    <t xml:space="preserve">Automatizar el 60% del recaudo no tributario </t>
  </si>
  <si>
    <t>Avance en la automatización del recaudo no tributario</t>
  </si>
  <si>
    <t>(Número de actividades ejecutadas automatización del recaudo no tributario/Total de actividades programadas automatización del recaudo no tributario)*100</t>
  </si>
  <si>
    <t>Jhonathan Velasco Delgado</t>
  </si>
  <si>
    <t>Leonardo Niño</t>
  </si>
  <si>
    <t>CPR-107</t>
  </si>
  <si>
    <t>Automatizar las operaciones tesorales</t>
  </si>
  <si>
    <t xml:space="preserve">Proceso de operaciones financieras automatizado
</t>
  </si>
  <si>
    <t>Automatizar el 100% de las operaciones financieras</t>
  </si>
  <si>
    <t>Avance de la automatización de operaciones financieras</t>
  </si>
  <si>
    <t>Porcentaje de avance en la automatización de operaciones financieras</t>
  </si>
  <si>
    <t>David Gamboa</t>
  </si>
  <si>
    <t>Luis Humberto Rosero</t>
  </si>
  <si>
    <t>CPR-109</t>
  </si>
  <si>
    <t>Automatizar  la administración de liquidez</t>
  </si>
  <si>
    <t xml:space="preserve">Proceso de administración de liquidez automatizado 
</t>
  </si>
  <si>
    <t>Automatizar el 100% del proceso de administración de liquidez</t>
  </si>
  <si>
    <t>Avance de la implementación del proceso de adminsitración de liquidez</t>
  </si>
  <si>
    <t>(Número de actividades ejecutadas automatización proceso admon liquidez/Total de actividades programadas automatización proceso admon liquidez)*100</t>
  </si>
  <si>
    <t>Armando Rivera</t>
  </si>
  <si>
    <t>Edicson Fierro Yaima</t>
  </si>
  <si>
    <t>CPR-106</t>
  </si>
  <si>
    <t>Diseñar roles compuestos en el sistema Bogdata</t>
  </si>
  <si>
    <t>Matriz de roles compuestos diseñada en el sistema Bogdata</t>
  </si>
  <si>
    <t>Definir el 100% de la Matriz de roles compuestos</t>
  </si>
  <si>
    <t>Avance en la definición de la matriz de roles compuestos</t>
  </si>
  <si>
    <t>(Número de actividades ejecutadas definición matriz de roles/Total de actividades programadas definición matriz de roles)*100</t>
  </si>
  <si>
    <t>Angelica Arenas</t>
  </si>
  <si>
    <t>Nestor Hermida</t>
  </si>
  <si>
    <t>CPR-128</t>
  </si>
  <si>
    <t>Automatizar el proceso de elaboración de informes de consolidación</t>
  </si>
  <si>
    <t>Proceso de elaboración de informes de Consolidación automatizado</t>
  </si>
  <si>
    <t>Automatizar el 100% del proceso de elaboración de informes de consolidación</t>
  </si>
  <si>
    <t>Avance en la automatización del proceso de consolidación</t>
  </si>
  <si>
    <t>Porcentaje de avance en la automatización  del proceso de consolidación-reportes</t>
  </si>
  <si>
    <t>Ginna Constanza Quintero</t>
  </si>
  <si>
    <t>Martha Perez</t>
  </si>
  <si>
    <t>Gobierno Digital</t>
  </si>
  <si>
    <t>Fortelecer la Sede Virtual de Tesoreria</t>
  </si>
  <si>
    <t>Consulta de retenciones y pagos mejorada</t>
  </si>
  <si>
    <t xml:space="preserve">Mejorar 100% la consulta de  retenciones y pagos </t>
  </si>
  <si>
    <t>Avance en la mejora de la consulta  de retención y pagos</t>
  </si>
  <si>
    <t>(Número de actividades ejecutadas mejora consulta retención y pagos/Total de actividades programadas mejora consulta retención y pagos)*100</t>
  </si>
  <si>
    <t>Fortalecer la Comunicación Hacendaria</t>
  </si>
  <si>
    <t>Diseño e implementación de un mecanismo para socializar información tesoral.</t>
  </si>
  <si>
    <t>Diseñar e implementar un mecanismo de comunicación y darle una mayor visibilidad  al:
1.Relacionamiento directo DDT-Stakeholders(Funcionarios-Contratistas-Proveedores-Ciudadanos-Entidades).
2.Boletín de tesorería</t>
  </si>
  <si>
    <t>Avance en el cumplimiento del cronograma de capacitación información tesoral.</t>
  </si>
  <si>
    <t>(Número de actividades ejecutadas cronograma de capacitación información tesoral/Total de actividades programadas cronograma de capacitación información tesoral)*100</t>
  </si>
  <si>
    <t>GF4-Identificar y promover eficiencias en la distribución del gasto social.</t>
  </si>
  <si>
    <t>Gestión presupuestal y eficiencia del gasto público</t>
  </si>
  <si>
    <t>Implementar el CUD en los Establecimientos Públicos</t>
  </si>
  <si>
    <t>Implementación del CUD en establecimientos públicos</t>
  </si>
  <si>
    <t>implementación del 100% de las fases del proyecto CUD para Establecimientos Públicos</t>
  </si>
  <si>
    <t>Avance en la implementación del CUD en los Establecimientos Públicos</t>
  </si>
  <si>
    <t>(Número de actividades ejecutadas  implementación CUD en Esta.Públicos/Total de actividades programadas implementación CUD en Esta.Públicos)*100</t>
  </si>
  <si>
    <t>Luz Amparo Quintero</t>
  </si>
  <si>
    <t>Unificar en un solo documento los lineamientos tesorales a entidades</t>
  </si>
  <si>
    <t>Manual Operativo Tesoral</t>
  </si>
  <si>
    <t>Manual operativo tesoral elaborado</t>
  </si>
  <si>
    <t>Avance en la elaboración del manual Operativo tesoral</t>
  </si>
  <si>
    <t>(Número de actividades ejecutadas manual Operativo tesoral/Total de actividades programadas manual Operativo tesoral)*100</t>
  </si>
  <si>
    <t>Diego Alejandro Hernandez</t>
  </si>
  <si>
    <t>Diseñar un Plan de continuidad del negocio para la operación tesoral</t>
  </si>
  <si>
    <t>Plan de continuidad del negocio para la operación tesoral diseñado</t>
  </si>
  <si>
    <t>Avance en la elaboración del Plan de continuidad</t>
  </si>
  <si>
    <t xml:space="preserve">Porcentaje de avance en las actividades definidas en el Plan de Continuidad de Negocio </t>
  </si>
  <si>
    <t>Optimizar la gestión financiera para  contribuir con los objetivos del Plan de Desarrollo Distrital, que promueve el desarrollo social de la ciudad</t>
  </si>
  <si>
    <t>Rendimientos financieros generados por flujo de caja</t>
  </si>
  <si>
    <t>$562.963 millones</t>
  </si>
  <si>
    <t>Rendimientos financieros</t>
  </si>
  <si>
    <t>(Sumatoria de los rendimientos financieros recibidos por flujo de caja / Rendimientos financieros Programados)*100</t>
  </si>
  <si>
    <t xml:space="preserve">Nuevo Modelo Bancos Recaudadores </t>
  </si>
  <si>
    <t>Nuevo Modelo Bancos Recaudadores implementado</t>
  </si>
  <si>
    <t>100% del nuevo modelo bancos recaudadores implementado</t>
  </si>
  <si>
    <t>Avance en la implementación de nuevo modelo de bancos recaudadores</t>
  </si>
  <si>
    <t>(Número de actividades ejecutadas modelo de bancos recaudadores/Total de actividades programadas modelo de bancos recaudadores)*100</t>
  </si>
  <si>
    <t>Monica Beltran</t>
  </si>
  <si>
    <t>David Arana</t>
  </si>
  <si>
    <t>CPR-129</t>
  </si>
  <si>
    <t xml:space="preserve">Martha Azucena Palacios Abirl </t>
  </si>
  <si>
    <t>CPR 111, CPR 119</t>
  </si>
  <si>
    <t>Dirección Distrital de Contabilidad</t>
  </si>
  <si>
    <t>Irma Yohana Quintero Porras</t>
  </si>
  <si>
    <t>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t>
  </si>
  <si>
    <t>Acciones de Sostenibilidad Contable de la SDH</t>
  </si>
  <si>
    <t xml:space="preserve">100% de las acciones de sostenibilidad contable desarrolladas </t>
  </si>
  <si>
    <t xml:space="preserve">Cumplimiento de las  acciones de sostenibilidad </t>
  </si>
  <si>
    <t>Porcentaje ponderado de las Actividades programadas</t>
  </si>
  <si>
    <t xml:space="preserve">Trimestral </t>
  </si>
  <si>
    <t>Sandra Milena Cristancho Díaz 
Profesional Especializado
Marleny Barrera Pedroza
Profesional Especializado</t>
  </si>
  <si>
    <t>Reinaldo Cabezas Cuellar Subdirector de Gestión Contable de Hacienda</t>
  </si>
  <si>
    <t>CPR-119</t>
  </si>
  <si>
    <t>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t>
  </si>
  <si>
    <t>Estrategias de Sostenibilidad Contable: Asesoría Técnica, Investigación y Capacitación</t>
  </si>
  <si>
    <t xml:space="preserve">100% de las estrategias de sostenibilidad contable desarrolladas </t>
  </si>
  <si>
    <t>Estrategias de Sostenibilidad Contable</t>
  </si>
  <si>
    <t>Avance ponderado de las Actividades programadas</t>
  </si>
  <si>
    <t>Nancy Silva Rojas 
Profesional Especializado</t>
  </si>
  <si>
    <t>Kelly Tatiana Cervera Horta Subdirector Técnico- Subdirectora de Consolidación, Gestión e Investigación</t>
  </si>
  <si>
    <t>CPR-111</t>
  </si>
  <si>
    <t>Pendiente defnir responsable</t>
  </si>
  <si>
    <t>Dirección Jurídica</t>
  </si>
  <si>
    <t>CONSTITUCIÓN POLÍTICA DE COLOMBIA Art. 23 
LEY 1755 de 2011
LEY 1952 de 2019
ACUERDO DISTRITAL 761 de 2020
ACUERDO DISTRITAL 645 de 2016
DECRETO DISTRITAL 662 de 2018
DECRETO DISTRITAL 438 de 2019
DECRETO DISTRITAL 601 de 2014
DECRETO DISTRITAL 834 de 2018
DECRETO DISTRITAL 607 de 2017
DECRETO DISTRITAL 442 de 2018
DECRETO DISTRITAL 1284 de 2017
DECRETO DISTRITAL 362 de 2002
DECRETO DISTRITAL 492 de 2019
DECRETO DISTRITAL 430 de 2018
DECRETO DISTRITAL 192 DE 2021
DECRETO DISTRITAL 356 DE 2022
DECRETO NACIONAL 1467 de 2012
DECRETO NACIONAL 1553 de 2014
LEY 1801 de 2016
LEY 2000 de 2019 
LEY 1955 de 2019
LEY 1508 de 2012
RESOLUCIÓN SHD 118 de 2018
RESOLUCIÓN SHD 191 DE 2017
RESOLUCIÓN SHD 88 DE 2018</t>
  </si>
  <si>
    <t xml:space="preserve">Mejora Normativa </t>
  </si>
  <si>
    <t xml:space="preserve">Realizar eventos de divulgación de la información jurídica hacendaria para conocimiento y apropiación  de los usuarios internos y externos  </t>
  </si>
  <si>
    <t xml:space="preserve">llevar a cabo (2) capacitación o, conversatorio o, debate abierto, con participación de la academia, funcionarios públicos de alto nivel expertos en la materia, doctrinantes expertos en la materia </t>
  </si>
  <si>
    <t>Dos (2) capacitaciones, o conversatorios, o debate abierto; una (1) semestral</t>
  </si>
  <si>
    <t>Capacitación o, conversatorio, o debate abierto</t>
  </si>
  <si>
    <t xml:space="preserve">Cantidad de capacitaciones realizadas en el semestre </t>
  </si>
  <si>
    <t>Profesional designado</t>
  </si>
  <si>
    <t>Subdirector Jurídico de Hacienda</t>
  </si>
  <si>
    <t>CPR-113</t>
  </si>
  <si>
    <t>Revisar el Libro  "Aspectos Jurídicos de las Finanzas Territoriales" Publicado en la pagina Web, de acuerdo con los cambios que el PDL y el Acuerdo y el Decreto de Presupuesto para la vigencia puedan incluir</t>
  </si>
  <si>
    <t xml:space="preserve">Acta de la revisión del libro "Aspectos Jurídicos de las Finanzas Territoriales". </t>
  </si>
  <si>
    <t xml:space="preserve">Dos (2) revisiones del Libro  "Aspectos Jurídicos de las Finanzas Territoriales" durante la vigencia. </t>
  </si>
  <si>
    <t>Revisar  Libro  "Aspectos Jurídicos de las Finanzas Territoriales"</t>
  </si>
  <si>
    <t>Cantidad de revisiones de actualización realizadas durante el semestre</t>
  </si>
  <si>
    <t>Ley 2230 de 2022</t>
  </si>
  <si>
    <t>Analizar las causas que generan la litigiosidad para proponer al comité de conciliación, politicas de prevención del daño amtijurídico.</t>
  </si>
  <si>
    <t>Presentar al comité de conciliación el análisis de causas que generan la litigiosidad en la SDH</t>
  </si>
  <si>
    <t xml:space="preserve">Dos (2) informes al Comité de Conciliación </t>
  </si>
  <si>
    <t>Informes al comité de conciliación</t>
  </si>
  <si>
    <t>Cantidad de Informes presentados ante el comité de conciliación en el periodo.</t>
  </si>
  <si>
    <t>Subdirector de Gestión Judicial</t>
  </si>
  <si>
    <t>CPR 114</t>
  </si>
  <si>
    <t xml:space="preserve">Defensa jurídica </t>
  </si>
  <si>
    <t>Generar lineamientos y recomendaciones a partir del análisis  de casos presentados en la mesa técnica, para fortalecer el proceso de defensa Jurídica de la SDH.</t>
  </si>
  <si>
    <t>Socialización de los lineamientos y recomendaciones de los resultados de la mesa técnica jurídica a las dependencias de la SDH.</t>
  </si>
  <si>
    <t>Cuatro (4) Socializaciónes producto de las mesas técnicas jurídicas de análisis de casos.</t>
  </si>
  <si>
    <t xml:space="preserve">Socialización de los lineamientos y recomendaciones, producto de la mesa técnica </t>
  </si>
  <si>
    <t xml:space="preserve">Cantidad de Socializaciónes de los lineamientos y recomendaciones realizadas en el periodo </t>
  </si>
  <si>
    <t>Guia de Supervisión  115 -G-03
Decreto 1082 de 2015 Art. 2.2.1.1.1.7.1</t>
  </si>
  <si>
    <t xml:space="preserve">Compras y contratación pública </t>
  </si>
  <si>
    <t>Plan Anual de Adquisiciones</t>
  </si>
  <si>
    <t>Fortalecer las capacidades de los supervisores para el desarrollo de las obligaciones de supervisión de Contratos</t>
  </si>
  <si>
    <t xml:space="preserve">Capacitación a los supervisores </t>
  </si>
  <si>
    <t xml:space="preserve">Cuatro (4)  capacitaciones, una (1)trimestral para el fortalecimiento de habilidades en las plataforma Bogdata modulo MM y la plataforma SECOP (secop ii, tvec) </t>
  </si>
  <si>
    <t>Capacitación a supervisores de la SDH</t>
  </si>
  <si>
    <t>Cantidad de capacitaciones realizadas en el período</t>
  </si>
  <si>
    <t>Subdirector de Asuntos Contractuales</t>
  </si>
  <si>
    <t>CPR 115</t>
  </si>
  <si>
    <t xml:space="preserve">Victor Manuel Hernandez </t>
  </si>
  <si>
    <t>Patricia Ochoa - Jefe de Oficina</t>
  </si>
  <si>
    <t>CPR-125</t>
  </si>
  <si>
    <t>Oficina de Atención al Ciudadano</t>
  </si>
  <si>
    <t>P2-Consolidar un modelo de evaluación de servicio al ciudadano.</t>
  </si>
  <si>
    <t>MIPG</t>
  </si>
  <si>
    <t xml:space="preserve">Realizar seguimiento a los canales a partir de los lineamientos definidos dentro del modelo de servicio de la SDH y Presentar a nivel directivo resultado de los seguimientos a la operación de esos canales </t>
  </si>
  <si>
    <t>Socializaciones de resultados del seguimiento a la operación de los canales a nivel directivo para toma de decisiones</t>
  </si>
  <si>
    <t>3 Socializaciones de los resultados de seguimiento a la operación de los canales de atención</t>
  </si>
  <si>
    <t>Socializar resultado de seguimiento a la operación de los canales de atención</t>
  </si>
  <si>
    <t>Número de socializaciones a directivos de resultado de los seguimientos</t>
  </si>
  <si>
    <t>Gustavo Navarro - Profesional especializado 21</t>
  </si>
  <si>
    <t>Realizar seguimiento al cumplimiento de los lineamientos impartidos en el manual del modelo de servicio y para la atención al ciudadano en la SHD</t>
  </si>
  <si>
    <t>Informes de seguimiento</t>
  </si>
  <si>
    <t>Cuatro informes al año</t>
  </si>
  <si>
    <t>Informes de seguimiento a lineamientos del Modelo</t>
  </si>
  <si>
    <t>Nuemero de informes generados y socializados</t>
  </si>
  <si>
    <t xml:space="preserve">Victor Mauel Hernandez </t>
  </si>
  <si>
    <t>P01</t>
  </si>
  <si>
    <t>Participación ciudadana en la gestión pública</t>
  </si>
  <si>
    <t>Hacer monitoreo a las acciones incluidas el programa de transparencia y etica publica (componente de mejora para la atención al ciudadano, participación ciudadana y en la estrategia de participación)</t>
  </si>
  <si>
    <t>Reportes de monitoreo a plan de acción</t>
  </si>
  <si>
    <t>Dos informes al año</t>
  </si>
  <si>
    <t xml:space="preserve">Reporte  de monitoreo a planes </t>
  </si>
  <si>
    <t>Numero de reportes generados y socializados</t>
  </si>
  <si>
    <t>Cuatrimesrtral</t>
  </si>
  <si>
    <t>Implementar un modelo de servicio que permita aumentar los niveles de confianza de los ciudadanos y contribuyentes en la gestión de la SDH</t>
  </si>
  <si>
    <t>Niveles de confianza de los ciudadanos y contribuyentes en la gestión de la SDH</t>
  </si>
  <si>
    <t>Aumentar en 4 puntos el porcentaje de ciudadanos y contribuyentes  que confía o es neutro respecto a la gestión de la SDH</t>
  </si>
  <si>
    <t>Porcentaje de ciudadanos y contribuyentes  que confia o es neutro respecto a la gestión de la SDH</t>
  </si>
  <si>
    <t>Porcentaje de ciudadanos y contribuyentes  que  califican el nivel de confianza en la gestión de la SDH como totalmente deacuerdo o neutro (línea Base 58%)</t>
  </si>
  <si>
    <t xml:space="preserve">Yanny Clavijo
</t>
  </si>
  <si>
    <t>Mejorar la prestación del servicio de acuerdo con los resultados generados por el modelo de evaluación</t>
  </si>
  <si>
    <t>Indice de oportunidad en la atenciòn de solicitudes ciudadanas</t>
  </si>
  <si>
    <t>Aumento del puntaje del Índice de Satisfacción del Servicio</t>
  </si>
  <si>
    <t>Índice de Satisfacción del Servicio de  usuarios de los trámites y servicios de la SDH</t>
  </si>
  <si>
    <t>(Índice del nivel de satisfacción de los contribuyentes de 0 a 100*0,5)+(Índice del nivel de satisfacción de los peticionarios de 0 a 100 *0,5)</t>
  </si>
  <si>
    <t>Índice de oportunidad en la atenciòn de solicitudes ciudadanas</t>
  </si>
  <si>
    <t>Aumentar el índice de oportunidad  en la atención de solicitudes ciudadanas de la SDH</t>
  </si>
  <si>
    <t>Índice de oportunidad en la atención de solicitudes ciudadanas de la SDH</t>
  </si>
  <si>
    <t>solicitudes ciudadanas  respondidas de manera oportuna /sumatoria de solicitudes recibidas por los diferentes  canales (escrito, presencial, virtual, telefonico)</t>
  </si>
  <si>
    <t xml:space="preserve">CPR-116 y CPR-118
Martha Viviana Escobar Gallego - Auxiliar Administrativo </t>
  </si>
  <si>
    <t>CPR 112, CPR 116, CPR 118, CPR 120</t>
  </si>
  <si>
    <t>Dirección de Gestión Corporativa</t>
  </si>
  <si>
    <t>ARREGLAR ALIAS</t>
  </si>
  <si>
    <t>Decreto 612 de 2018
Decreto 1080 de 2015</t>
  </si>
  <si>
    <t>Archivos y Gestión documental</t>
  </si>
  <si>
    <t>Plan Institucional de Archivos - PINAR</t>
  </si>
  <si>
    <t>Actualizar y poner a consideración del Comité Institucional de Gestión y Desempeño el Plan Institucional de Archivos - PINAR y liderar su implementación</t>
  </si>
  <si>
    <t>PINAR actualizado e implementado</t>
  </si>
  <si>
    <t>60 Actividades PINAR Ejecutadas</t>
  </si>
  <si>
    <t>PINAR implementado</t>
  </si>
  <si>
    <t>Cantidad de actividades del PINAR ejecutadas durante el trimestre</t>
  </si>
  <si>
    <t>Pedro Andres Quiñones Ramos - Profesional Subdirección de Gestión Documental</t>
  </si>
  <si>
    <t>CPR-120</t>
  </si>
  <si>
    <t>Acuerdo 006 de 2014 del Archivo General de la Nación</t>
  </si>
  <si>
    <t xml:space="preserve">Plan de Conservación Documental </t>
  </si>
  <si>
    <t>Implementar el Plan de Conservación Documental</t>
  </si>
  <si>
    <t>Actividades del Plan de Conservación Documental implementadas para la vigencia 2024</t>
  </si>
  <si>
    <t>Cincuenta (50)  entregables del Plan de Conservación Documental proyectados en el plan de ejecución del contrato para el 2024</t>
  </si>
  <si>
    <t>Plan de Conservación Documental en implementación</t>
  </si>
  <si>
    <t xml:space="preserve">Cantidad de entregables del Plan de Conservación Documental recibidos a satisfacción durante el trimestre </t>
  </si>
  <si>
    <t>Plan de Preservación Digital</t>
  </si>
  <si>
    <t>Implementar el Plan de Preservación Digital a Largo Plazo</t>
  </si>
  <si>
    <t>Actividades del Plan de Preservación Digital a Largo Plazo implementadas para la vigencia 2024</t>
  </si>
  <si>
    <t>Dieciseis (16)  entregables del Plan de Preservación Digital a Largo Plazo proyectados en el plan de ejecución del contrato para el 2024</t>
  </si>
  <si>
    <t>Plan de Preservación Digital a Largo Plazo en implementación</t>
  </si>
  <si>
    <t>Cantidad de entregables del Plan de Preservación Digital a Largo Plazo recibidos a satisfacción durante el trimestre</t>
  </si>
  <si>
    <t>Pedro Andres Quiñones Ramos - Profesional Subdireccion de Gestión Documental</t>
  </si>
  <si>
    <t>Desarrollar estrategias que permitan potencializar el conocimiento técnico y funcional en el proceso de  gestión documental de los funcionarios de la Entidad.</t>
  </si>
  <si>
    <t>Programa de capacitaciones en gestión documental</t>
  </si>
  <si>
    <t>Noventa y siete (97) capacitaciones proyectadas para la vigencia 2024</t>
  </si>
  <si>
    <t xml:space="preserve">Cantidad de  capacitaciones en gestión documental  ejecutadas durante el trimestre </t>
  </si>
  <si>
    <t>NTC-6047
Ley 2195 de 2022 "Por medio de la cual se adoptan las medidas en materia de transparencia, prevención y lucha contra la corrupción y se dictan otras disposiciones", artículo 31 Programas de transparencia y ética en el sector público.</t>
  </si>
  <si>
    <t>7647 - Fortalecimiento de la infraestructura de la SDH y el CAD en Bogotá </t>
  </si>
  <si>
    <t>Reemplazar el piso existente en  los accesos al edificio CAD, la rampa de accesos y la adecuación de las recepciones occidental y oriental con el fin de dar cumplimiento a requisitos de la NTC-6047.</t>
  </si>
  <si>
    <t>Realización de adecuaciones en accesos al edificio CAD</t>
  </si>
  <si>
    <t>10% de las adecuaciones realizadas</t>
  </si>
  <si>
    <t>Porcentaje de avance en adecuaciones y documento anteproyecto de accesos edificio CAD</t>
  </si>
  <si>
    <t>(Porcentaje de avance ejecutado / total ejecución planificada (100) ) * 100</t>
  </si>
  <si>
    <t>Edward José Romero Gómez, Contratista SAF</t>
  </si>
  <si>
    <t>CPR-116</t>
  </si>
  <si>
    <t xml:space="preserve">$417.983.000 recursos contratados en 2023 para ejecución con reserva presupuestal 2024 </t>
  </si>
  <si>
    <t>Garantizar la continuidad de la operación de la sede Carrera 32 a través de la instalación de una planta eléctrica como contingencia ante cortes en el suministro de energía por parte de Codensa.</t>
  </si>
  <si>
    <t>Instalación de planta eléctrica para continuidad de la operación de la sede Carrera 32</t>
  </si>
  <si>
    <t>36,12 % de las instalaciones realizadas</t>
  </si>
  <si>
    <t>Porcentaje avance actividades proyecto instalación planta eléctrica</t>
  </si>
  <si>
    <t>(Número de actividades ejecutadas para adquirir un sistema de respaldo de energía / Total de actividades planificadas para adquirir un sistema de respaldo de energía) * 100</t>
  </si>
  <si>
    <t>Edison Alfredo Cadavid Alarcón, Contratista SAF</t>
  </si>
  <si>
    <t>Presentar de manera periódica los avances de la ejecución presupuestal de los gastos de funcionamiento e inversión a la Junta de Contratación y/o Comité Directivo.</t>
  </si>
  <si>
    <t>Tres presentaciones y/o informes  de seguimiento a la ejecución presupuestal de gastos de funcionamiento e inversión:
-Mayo 2024 con corte al 30 de abril 2024.
-Agosto 2024 con corte al 31 de julio 2024.
-Octubre 2024 con corte al 30 de septiembre 2024.</t>
  </si>
  <si>
    <t>Tres (3)presentaciones y /o informes de seguimiento a la ejecución presupuestal de gastos de funcionamiento e inversión realizados en 2024.</t>
  </si>
  <si>
    <t>(Número de presentaciones y/o informes de seguimiento a la ejecución presupuestal realizados / Tres (3) presentaciones y/o informes planificados para el año 2024) * 100</t>
  </si>
  <si>
    <t>Magaly Johanna Salamanca Vargas, Profesional Especializado</t>
  </si>
  <si>
    <t>CPR-118</t>
  </si>
  <si>
    <t>Oficiar a los Supervisores de contratos y Jefes de área sobre el estado de la ejecución presupuestal, PAC, reservas presupuestales y los pasivos exigibles de los contratos a su cargo, con el fin de establecer compromisos de gestión que permitan cumplir las metas esperadas.</t>
  </si>
  <si>
    <t>Dos (2) envíos de comunicados de seguimiento a la ejecución presupuestal, así:
-Mayo 2024 con corte de información al 31 de mayo 2024.
-Septiembre 2024 con corte de información a 30 de septiembre de 2024.</t>
  </si>
  <si>
    <t>2 envíos de comunicados de seguimiento a la ejecución presupuestal realizados en 2024.</t>
  </si>
  <si>
    <t>Envíos de comunicados de seguimiento a la ejecución presupuestal realizados</t>
  </si>
  <si>
    <t>(Número de envíos de comunicados de seguimiento a la ejecución presupuestal realizados / Dos (2) envíos de comunicados de seguimiento a la ejecución presupuestal planificados) * 100</t>
  </si>
  <si>
    <t>Decreto 492 de 2019 "Por el cual se expiden lineamientos generales sobre austeridad y transparencia del gasto público en las entidades y organismos del orden distrital y se dictan otras disposiciones"</t>
  </si>
  <si>
    <t xml:space="preserve">Plan de Austeridad de Gasto Público </t>
  </si>
  <si>
    <t>Cumplir con las metas de ahorro establecidas en el Plan de Austeridad del gasto de la vigencia 2024.</t>
  </si>
  <si>
    <t>Sumatoria del ahorro en pesos en los gastos elegibles de la vigencia 2024, reportado en los informes de seguimiento trimestral, según lo establecido en el plan de austeridad de la SDH</t>
  </si>
  <si>
    <t>Lograr un ahorro en pesos por valor de $1.893.622,034 para los gastos elegibles del Plan de Austeridad 2024, así:
-Gasto Contratación OPS UE01 Funcionamiento: ahorro esperado en 2024 del 10% , para un total de $1.882.797.159 .
-Gasto servicio de telefonía móvil: ahorro proyectado para 2024 del 8%, para un total de $10.824.874 COP.</t>
  </si>
  <si>
    <t>Porcentaje de ahorro logrado en los gastos elegibles del Plan de Austeridad de la vigencia 2024.</t>
  </si>
  <si>
    <t>(Valor de ahorro en pesos, logrado  para los dos (2) gastos elegibles del plan de austeridad 2024 / Total ahorro programado en los gastos elegibles del Plan de Austeridad de la vigencia 2024 ($1.893.622.034))*100</t>
  </si>
  <si>
    <t>María Fernanda Valencia Bravo, Profesional Universitario</t>
  </si>
  <si>
    <t>Resolución 242 de 2014 “Por la cual se adoptan los lineamientos para la formulación, concertación,
implementación, evaluación, control y seguimiento del Plan Institucional de Gestión
Ambiental –PIGA”</t>
  </si>
  <si>
    <t>Gestión Ambiental (componente)</t>
  </si>
  <si>
    <t xml:space="preserve">Plan Institucional de Gestión Ambiental </t>
  </si>
  <si>
    <t>Ejecutar las actividades establecidas en el Plan de Acción Anual PIGA de la vigencia 2024.</t>
  </si>
  <si>
    <t>Ejecución de las actividades establecidas en el Plan de Acción Anual PIGA de la vigencia 2024.</t>
  </si>
  <si>
    <t>100 % de las actividades establecidas en el Plan de Acción Anual PIGA de la vigencia 2024 ejecutadas.</t>
  </si>
  <si>
    <t>Actividades establecidas en el Plan de Acción Anual PIGA de la vigencia 2024 ejecutadas.
(Pendiente aprobación por parte de la SDA quien puede presentar modificación)</t>
  </si>
  <si>
    <t>(Número de actividades ejecutadas / Total de actividades planificadas (27))*100</t>
  </si>
  <si>
    <t>Jaime Andres Quintero Diaz</t>
  </si>
  <si>
    <t>CPR-117</t>
  </si>
  <si>
    <t>Decreto 612 de 2018
Decreto 1083 de 2015</t>
  </si>
  <si>
    <t xml:space="preserve">Talento humano </t>
  </si>
  <si>
    <t>Implementar acciones para cerrar las brechas identificadas en la medición de Cultura Organizacional 2023</t>
  </si>
  <si>
    <t>Cronograma del plan de trabajo para cerrar las brechas identificadas en la medición de Cultura Organizacional durante el 2023</t>
  </si>
  <si>
    <t>Ejecutar el 100% del plan de trabajo para cerrar las brechas identificadas en la medición durante el 2023</t>
  </si>
  <si>
    <t>Nivel de cumplimiento del plan de trabajo para el cierre de brechas identificadas en la medición durante el 2023</t>
  </si>
  <si>
    <t>Actividades ejecutadas del plan de trabajo para el cierre de brechas identificadas en la medición durante el 2023/Actividades programadas del plan de trabajo para el cierre de brechas identificadas en la medición durante el 2023*100</t>
  </si>
  <si>
    <t>Olga Lucia López Mora</t>
  </si>
  <si>
    <t>CPR-112</t>
  </si>
  <si>
    <t>Desarrollar acciones para la formalización y apropiación de prácticas de transferencia de conocimiento para evitar la fuga del mismo por la alta rotación y movilidad del personal</t>
  </si>
  <si>
    <t>Informe sobre el desarrollo de la formalización y apropiación  de  prácticas de transferencia de conocimiento para evitar la fuga del mismo por la alta rotación y movilidad del personal.</t>
  </si>
  <si>
    <t>100% de Ejecución del cronograma de trabajo  para la formalización y apropiación de prácticas de transferencia de conocimiento para evitar la fuga del mismo por la alta rotación y movilidad del personal.</t>
  </si>
  <si>
    <t xml:space="preserve">Nivel de Ejecución del Cronograma formalización y apropiación de prácticas de transferencia de conocimiento. </t>
  </si>
  <si>
    <t>Actividades ejecutadas/Actividades programadas*100</t>
  </si>
  <si>
    <t>Libardo Castro Mesa</t>
  </si>
  <si>
    <t>Decreto 612 de 2018
Decreto 1083 de 2015
Decreto 1072 de 2015</t>
  </si>
  <si>
    <t>Diseñar e Implementar el protocolo de entendimiento para las relaciones en el teletrabajo</t>
  </si>
  <si>
    <t>Protocolo de entendimiento para las relaciones en el Teletrabajo implementado</t>
  </si>
  <si>
    <t>100% de Ejecución del cronograma de trabajo para diseñar e implementar el protocolo de entendimiento para las relaciones en el teletrabajo</t>
  </si>
  <si>
    <t>Nivel de Ejecución del Cronograma de trabajo para diseñar e implementar el protocolo de entendimiento para las relaciones en el teletrabajo</t>
  </si>
  <si>
    <t>Mario Alexander Lanza Bustos</t>
  </si>
  <si>
    <t xml:space="preserve">Ley 909 de 2004
Decreto 1383 de 2015
</t>
  </si>
  <si>
    <t>Ejecutar el Plan de Trabajo para el fortalecimiento en la apropiación del Sistema propio de Evaluación del Desempeño Laboral</t>
  </si>
  <si>
    <t>Cronograma  ejecutado Plan de Trabajo para el fortalecimiento en la apropiación del Sistema propio de Evaluación del Desempeño Laboral</t>
  </si>
  <si>
    <t>100% de Ejecución del cronograma de trabajo Plan  para el fortalecimiento en la apropiación del Sistema propio de Evaluación del Desempeño Laboral</t>
  </si>
  <si>
    <t>Nivel de Ejecución del Cronograma del Plan de Trabajo para el fortalecimiento en la apropiación del Sistema propio de Evaluación del Desempeño Laboral</t>
  </si>
  <si>
    <t>Rodolfo Gutiérrez Ramírez</t>
  </si>
  <si>
    <r>
      <t>Realizar la modificación y adecuación del manual de funciones y competencias Laborales</t>
    </r>
    <r>
      <rPr>
        <b/>
        <sz val="9"/>
        <color rgb="FFB43412"/>
        <rFont val="Arial"/>
        <family val="2"/>
      </rPr>
      <t> </t>
    </r>
  </si>
  <si>
    <t>Modificación del Manual de funciones y competencias Laborales presentado al DASCD</t>
  </si>
  <si>
    <t>100% de Ejecución del cronograma de trabajo para la modificación del manual de funciones y competencias Laborales </t>
  </si>
  <si>
    <t>Nivel de Ejecución del Cronograma de trabajo para la modificación y adecuación del manual de funciones y competencias Laborales </t>
  </si>
  <si>
    <t>Aura Rosa Ariza Gil</t>
  </si>
  <si>
    <t>Plan de Previsión de Recursos Humanos</t>
  </si>
  <si>
    <t>Ejecutar los procesos de selección y/o vinculación, de acuerdo con la naturaleza del empleo</t>
  </si>
  <si>
    <t>Reporte del Nivel de Provisión de los Empleos de la planta</t>
  </si>
  <si>
    <t>80% de la Planta de personal provista</t>
  </si>
  <si>
    <t xml:space="preserve">Nivel de provisión de empleos de planta de personal  de la Entidad </t>
  </si>
  <si>
    <t>((Número de empleos provistos de la planta de personal  / (Número total de empleos de la planta de personal )) x 100</t>
  </si>
  <si>
    <t>Priorizar la provisión de vacantes acorde con el nivel de criticidad del cargo y población prepensionada</t>
  </si>
  <si>
    <t>Reporte de vacantes priorizadas en su gestión de provisión acordes con el nivel de criticidad del cargo</t>
  </si>
  <si>
    <t xml:space="preserve">100% de vacantes identificadas como criticas priorizadas en su gestión de provisión </t>
  </si>
  <si>
    <t>Nivel de vacantes criticas priorizadas en la gestión para su provisión</t>
  </si>
  <si>
    <t>Número total de vacantes priorizadas en su gestión de provisión acordes con el nivel de criticidad del cargo 
 / Número Total de vacantes identificadas como críticas.</t>
  </si>
  <si>
    <t>Plan Anual de Vacantes</t>
  </si>
  <si>
    <t xml:space="preserve">Mantener actualizado el Reporte de Vacantes Definitivas de Carrera Administrativa en SIMO </t>
  </si>
  <si>
    <t>Reporte de vacantes de carrera administrativa a proveer con concurso o uso de listas  identificadas y reportadas oportunamente en  el aplicativo SIMO</t>
  </si>
  <si>
    <t>100% de vacantes definitivas de carrera administrativa  a proveer con concurso o uso de listas identificadas y reportadas  oportunamente en  el aplicativo SIMO</t>
  </si>
  <si>
    <t>Porcentaje de vacantes de carrera administrativa reportadas  oportunamente en el aplicativo SIMO</t>
  </si>
  <si>
    <t>(Total empleos vacantes de carrera administrativa a proveer con concurso o uso de listas identificadas y reportadas oportunamente a CNSC / Total de empleos vacantes de carrera administrativa a proveer mediante concurso o uso de listas identificados,  presentados antes del corte mensual de la planta ) *100</t>
  </si>
  <si>
    <t>Realizar Seguimiento a la Gestión sobre los Empleos vacantes definitivos de carrera administrativa por proveer de la Secretaría Distrital de Hacienda  </t>
  </si>
  <si>
    <t>Reporte actualizado de los empleos vacantes definitivos de carrera administrativa</t>
  </si>
  <si>
    <t xml:space="preserve">100% de los empleos definitivos vacantes de carrera administrativa por proveer con información actualizada  </t>
  </si>
  <si>
    <t>Nivel de actualización del reporte de empleos vacantes definitivos de carrera administrativa por proveer según gestión realizada   </t>
  </si>
  <si>
    <t xml:space="preserve">Número de Empleos vacantes definitivos de carrera administrativa a proveer con información actualizada / Total de empleos vacantes definitivos de carrera administrativa a proveer   
*100 </t>
  </si>
  <si>
    <t>Decreto 612 de 2018
Decreto 1567 de 1998</t>
  </si>
  <si>
    <t>Plan de Incentivos Institucionales (Bienestar, incentivos y clima laboral)</t>
  </si>
  <si>
    <r>
      <t>Fortalecer Reconocimientos e incentivos orientados a promover una cultura de alto rendimiento</t>
    </r>
    <r>
      <rPr>
        <sz val="11"/>
        <color rgb="FF000000"/>
        <rFont val="Arial"/>
        <family val="2"/>
      </rPr>
      <t> </t>
    </r>
  </si>
  <si>
    <t>Cronograma de trabajo ejecutado  para fortalecer reconocimientos e incentivos orientados a promover una cultura de alto rendimiento</t>
  </si>
  <si>
    <t>100% de ejecución del cronograma de trabajo para fortalecer reconocimientos e incentivos orientados a promover una cultura de alto rendimiento</t>
  </si>
  <si>
    <t>Nivel de Ejecución de actividades para Fortalecer Reconocimientos e incentivos orientados a promover una cultura de alto rendimiento </t>
  </si>
  <si>
    <t>Actividades ejecutadas/Actividades programadas*100 </t>
  </si>
  <si>
    <t xml:space="preserve">Desarrollar Acciones para potenciar la percepción positiva del clima laboral  </t>
  </si>
  <si>
    <t xml:space="preserve">Cronograma de trabajo ejecutado  para potenciar la percepción positiva del clima laboral </t>
  </si>
  <si>
    <t xml:space="preserve">100% de ejecución del cronograma de trabajo para potenciar la percepción positiva del clima laboral </t>
  </si>
  <si>
    <t>Nivel de Ejecución de actividades para potenciar la percepción positiva del clima labora</t>
  </si>
  <si>
    <t xml:space="preserve">
Decreto 1072 del 2015
Resolución 2764 del 2022</t>
  </si>
  <si>
    <t>Plan de Trabajo Anual en Seguridad y Salud en el Trabajo</t>
  </si>
  <si>
    <t xml:space="preserve">	Suministrar Herramientas de Gestión Emocional y Sinergia de Equipos en la Atención al Ciudadano</t>
  </si>
  <si>
    <t>Población Objeto del Programa De Gestión de Emociones con cubrimiento</t>
  </si>
  <si>
    <t>98% de cubrimiento de la población objetivo del Programa de Gestión Emocional</t>
  </si>
  <si>
    <t>Nivel de Cubrimiento de la Población Objetivo del Programa de Gestión Emocional</t>
  </si>
  <si>
    <t>Servidores intervenidos con puntuaciones de riesgo alto y muy alto en la dimensión “demandas emocionales” que atienden ciudadanos / servidores con puntuaciones de riesgo alto y muy alto en la dimensión “demandas emocionales” que atienden ciudadanos*100</t>
  </si>
  <si>
    <t>Desarrollar el Programa de Conciencia Saludable</t>
  </si>
  <si>
    <t xml:space="preserve">Cronograma de trabajo ejecutado  para Desarrollar el Programa de Conciencia Saludable </t>
  </si>
  <si>
    <t xml:space="preserve">100% de ejecución del cronograma de trabajo del Programa de Conciencia Saludable </t>
  </si>
  <si>
    <t>Nivel de Ejecución del Cronograma para Desarrollar el Programa de Conciencia Saludable</t>
  </si>
  <si>
    <t>Talento Humano</t>
  </si>
  <si>
    <t>Plan Institucional de Capacitación</t>
  </si>
  <si>
    <t>Diseñar e implementar el Protocolo de Inducción Especifica al Puesto de trabajo</t>
  </si>
  <si>
    <t>Cronograma de Trabajo ejecutado para diseñar e implementar el Protocolo de Inducción Específica al Puesto de Trabajo</t>
  </si>
  <si>
    <t>100% de Ejecución del cronograma de trabajo para diseñar e implementar el Protocolo de Inducción Específica al Puesto de Trabajo</t>
  </si>
  <si>
    <t>Nivel de Ejecución del Cronograma de trabajo para diseñar e implementar el protocolo de inducción en el puesto de trabajo</t>
  </si>
  <si>
    <t>Desarrollar prueba piloto para el Desarrollo de dos Rutas de Aprendizaje</t>
  </si>
  <si>
    <t>Cronograma de Trabajo ejecutado para realizar la prueba piloto correspondiente al desarrollo de dos Rutas de Aprendizaje</t>
  </si>
  <si>
    <t xml:space="preserve">100% de Ejecución del cronograma de trabajo </t>
  </si>
  <si>
    <t>Nivel de Ejecución del Cronograma de trabajo de  la prueba piloto para el desarrollo de dos rutas de aprendizaje</t>
  </si>
  <si>
    <t>Ley 1712 de 2014
Ley 2195 de 2022</t>
  </si>
  <si>
    <t xml:space="preserve">Integridad </t>
  </si>
  <si>
    <t>Plan de Integridad</t>
  </si>
  <si>
    <t>Ejecutar las actividades establecidas en el Componente 7 Promoción de la Integridad y la Ética Pública</t>
  </si>
  <si>
    <t>Plan de Integridad ejecutado</t>
  </si>
  <si>
    <t>Nivel de Ejecución de las actividades para la Promoción de la Integridad y la ética Pública</t>
  </si>
  <si>
    <t>Alba Yamile Vera Cumano</t>
  </si>
  <si>
    <t>Ejecutar capacitaciones en materia de atención al ciudadano a través del Plan Institucional de Capacitación</t>
  </si>
  <si>
    <t>Funcionarios capacitados en temas de servicio al ciudadano</t>
  </si>
  <si>
    <t>250 funcionarios capacitados en temas de servicio al ciudadano</t>
  </si>
  <si>
    <t>Número de Funcionarios capacitados en temas de servicio al ciudadano</t>
  </si>
  <si>
    <t>Número total  de funcionarios capacitados en temas de servicio al ciudadano en la vigencia</t>
  </si>
  <si>
    <t>25 servidores</t>
  </si>
  <si>
    <t>75 servidores</t>
  </si>
  <si>
    <t>250 servidores</t>
  </si>
  <si>
    <t>Obtener un nivel de satisfacción superior al 70 puntos en las temáticas de atención al ciudadano contempladas en el Plan institucional de capacitación</t>
  </si>
  <si>
    <t>Porcentaje de funcionarios con una evaluación de la satisfacción superior a 70 puntos</t>
  </si>
  <si>
    <t xml:space="preserve">
80% de funcionarios con evaluación final superior a 70 puntos</t>
  </si>
  <si>
    <t xml:space="preserve">
Porcentaje de funcionarios con una evaluación final superior a 70 puntos en el trimestre</t>
  </si>
  <si>
    <t xml:space="preserve">Número de funcionarios con evaluación final superior a 70 puntos en el trimestre /Número total  de funcionarios capacitados en temas de servicio al ciudadano en el trimestre*100
</t>
  </si>
  <si>
    <t>Miguel Ignacio Pabón Lasso - Profesional Especializado 222 21</t>
  </si>
  <si>
    <t>Mabel Patricia Sánchez Rentería - Profesional Especializado 222 30</t>
  </si>
  <si>
    <t>CPR-102, CPR 108</t>
  </si>
  <si>
    <t>Dirección Distrital de Presupuesto</t>
  </si>
  <si>
    <t>No estaba esta fila</t>
  </si>
  <si>
    <t>Jackelyn Yate Cabrera - Asesora
Jimmy Alexis Rodríguez Rojas - Subdirector de Finanzas Distritales</t>
  </si>
  <si>
    <t>Definir meta proporcional según el número de actividades programadas para ejecutar durante el primer trimestre, dividido el total de actividades de la vigencia según el plan de actualización documental</t>
  </si>
  <si>
    <t>Definir meta proporcional según el número de actividades programadas para ejecutar durante el segundo trimestre, dividido el total de actividades de la vigencia según el plan de actualización documental</t>
  </si>
  <si>
    <t>Definir meta proporcional según el número de actividades programadas para ejecutar durante el tercer trimestre, dividido el total de actividades de la vigencia según el plan de actualización documental</t>
  </si>
  <si>
    <t>Definir meta proporcional según el número de actividades programadas para ejecutar durante el cuarto trimestre, dividido el total de actividades de la vigencia según el plan de actualización documental</t>
  </si>
  <si>
    <t>Diseñar e implementar el Marco de Gasto de Mediano Plazo para el Plan Distrital de Desarrollo 2024 - 2028</t>
  </si>
  <si>
    <t xml:space="preserve">Marco de Gasto de Mediano Plazo implementado en el Plan Distrital de Desarrollo 2024 - 2028 </t>
  </si>
  <si>
    <t>Herramienta de Gasto de Mediano Plazo implementada en el Plan Distrital de Desarrollo 2024 - 2028</t>
  </si>
  <si>
    <t>Porcentaje de avance en la implementación del Marco de Gasto de Mediano Plazo en el Plan Distrital de Desarrollo 2024 - 2028</t>
  </si>
  <si>
    <t>(# de Actividades ejecutadas para el diseño y la implementación del MGMP / # Actividades programadas para el diseño y la implementación del MGMP) * 100
*Actividades programadas en el cronograma de trabajo.</t>
  </si>
  <si>
    <t>Jackelin Yate Cabrera - Asesora
Jimmy Alexis Rodríguez Rojas - Subdirector de Finanzas Distritales</t>
  </si>
  <si>
    <t>CPR 102
CPR 108</t>
  </si>
  <si>
    <t>Revisar y ajustar el procedimiento interno mediante el cual la DDP gestiona la unidad ejecutora Hacienda 02, en procura de simplificar la operación.</t>
  </si>
  <si>
    <t>Documento de diagnóstico sobre el procedimiento con el cual se gestiona la UE SDH 02.</t>
  </si>
  <si>
    <t>Un (1) documento de diagnóstico.</t>
  </si>
  <si>
    <t>Porcentaje de avance en la elaboración del documento de diagnóstico de la UE SDH 02.</t>
  </si>
  <si>
    <t>(# de Actividades ejecutadas  para revisar  y ajustar el procedimiento interno de la SDH UE02/ # Actividades programadas para revisar y ajustar el procedimiento interno de la SDHUE02) * 100
*Actividades programadas en el cronograma de trabajo.</t>
  </si>
  <si>
    <t>Dora Alicia Sarmiento - Profesional - Subdirectora de  Infraestructura y Localidades ( e )
Adriana Lucía Navarro Vargas - Subdirectora de Gestión de la Información Presupuestal</t>
  </si>
  <si>
    <t>CPR-108</t>
  </si>
  <si>
    <t>GF3-Introducir criterios de desempeño, calidad y efectividad en la distribución de recursos del presupuesto distrital.</t>
  </si>
  <si>
    <t>Revisar los procedimientos y trámites de la Dirección Distrital de Presupuesto para introducir los criterios de desempeño y calidad en la distribución de los recursos del presupuesto distrital.</t>
  </si>
  <si>
    <t>Documento diagnóstico sobre los procedimientos y trámites de la DDP.</t>
  </si>
  <si>
    <t>Porcentaje de avance en la elaboración del documento de diagnóstico sobre procedimientos y trámites de la DDP.</t>
  </si>
  <si>
    <t>(# de Actividades ejecutadas para la revisión de los procedimientos y trámites de la DDP / # Actividades programadas para la revisión de los procedimientos y trámites de la DDP) * 100
*Actividades planeadas en el cronograma de trabajo.</t>
  </si>
  <si>
    <t>Dora Alicia Sarmiento - Profesional - Subdirectora de  Infraestructura y Localidades ( e )
Luz Helena Rodríguez González - Subdirectora de Desarrollo Social
Adriana Lucía Navarro Vargas - Subdirectora de Gestión de la Información Presupuestal
Jimmy Alexis Rodríguez Rojas - Subdirección de Finanzas Distritales</t>
  </si>
  <si>
    <t>CPR-102
CPR-108</t>
  </si>
  <si>
    <t>Evaluar los niveles de aprobación de los traslados internos que requieren concepto de la Dirección Distrital de Presupuesto, en el sistema Bogdata.</t>
  </si>
  <si>
    <t>Documento de valoración sobre los niveles de aprobación de los traslados internos que requieren concepto de la DDP en Bogdata.</t>
  </si>
  <si>
    <t>Un (1) documento</t>
  </si>
  <si>
    <t>Porcentaje de avance en la elaboración del documento sobre los niveles de aprobación de los traslados internos que requieren concepto de la DDP en Bogdata</t>
  </si>
  <si>
    <t>(# de Actividades ejecutadas para la evaluación de los niveles de aprobación en los traslados pptales en Bogdata / # Actividades programadas para la evaluación de los niveles de aprobación en los traslados pptles en Bogdata) * 100
*Actividades programadas en el cronograma de trabajo.</t>
  </si>
  <si>
    <t>Adriana Lucía Navarro - Subdirectora de Gestión de la Información Presupuestal</t>
  </si>
  <si>
    <t>Emitir los lineamientos de  PMR para gastos de funcionamiento.</t>
  </si>
  <si>
    <t>Documento sobre lineamientos para la  implementación de la herramienta PMR para gastos de funcionamiento</t>
  </si>
  <si>
    <t>Un (1) documento sobre lineamientos de PMR para gastos de funcionamiento.</t>
  </si>
  <si>
    <t>Porcentaje de avance en la elaboración del documento sobre lineamientos de PMR para gastos de funcionamiento.</t>
  </si>
  <si>
    <t>(# de Actividades ejecutadas para la elaboración del documento sobre lineamientos PMR / # Actividades programadas para la elaboración del documento sobre lineamientos PMR) * 100
*Actividades programadas en el cronograma de trabajo.</t>
  </si>
  <si>
    <t>Jennifer Lilian Pabón Martínez - Subdirectora de Análisis y Sostenibilidad Presupuestal</t>
  </si>
  <si>
    <t>Realizar capacitación sobre Gestión Financiera para las  entidades distritales (DDP / DDT / DDC)</t>
  </si>
  <si>
    <t>Una (1) capacitación a entidades distritales.</t>
  </si>
  <si>
    <t>Una (1) capacitación para las entidades distritales sobre Gestión Financiera</t>
  </si>
  <si>
    <t>Número de capacitaciones sobre Gestión Financiera para las entidades distritales.</t>
  </si>
  <si>
    <t>Número de capacitaciones para entidades distritales ejecutadas / Número de capacitaciones para entidades distritales programadas</t>
  </si>
  <si>
    <t>Claudia Concepción González
Asesora DDP</t>
  </si>
  <si>
    <t>CPR-102
CPR-106
CPR-107
CPR-108
CPR-109
CPR-128
CPR-129</t>
  </si>
  <si>
    <t>Eficiencia en la Gestión Presupuestal de las entidades que conforman el Presupuesto Anual.</t>
  </si>
  <si>
    <t>Informe trimestral de análisis de ejecución presupuestal de las entidades que conforman el Presupuesto Anual.</t>
  </si>
  <si>
    <t>Tres (3) informes</t>
  </si>
  <si>
    <t>Informes de análisis de ejecución presupuestal de las entidades que conforman el Presupuesto Anual</t>
  </si>
  <si>
    <t>(# de informes de análisis de ejecución pptal. realizados / # de informes de análisis de ejecución pptal programados) / 100</t>
  </si>
  <si>
    <t xml:space="preserve">Jimmy Alexis Rodríguez Rojas - Subdirector de Finanzas Distritales
</t>
  </si>
  <si>
    <t>Optimizar y validar la herramienta presupuestal de productos, metas y resultados de las  entidades que conforman el presupuesto anual.</t>
  </si>
  <si>
    <t>42 Entidades con la herramienta PMR Optimizada durante el cuatrienio</t>
  </si>
  <si>
    <t>13 entidades con herramienta PMR optimizada en 2023</t>
  </si>
  <si>
    <t>Porcentaje de entidades  con la Herramienta Productos, Metas y Resultados Optimizadas</t>
  </si>
  <si>
    <t>Número de entidades con la Herramienta Productos, Metas y Resultados Optimizadas</t>
  </si>
  <si>
    <t>Jennifer Pabón - Subdirectora de Análisis y Sostenibilidad Presupuestal</t>
  </si>
  <si>
    <t>Edith Marina Fresneda Herrera
Auxiliar Administrativo</t>
  </si>
  <si>
    <t>Dirección de Informática y Tecnología</t>
  </si>
  <si>
    <t>No estaba este su diploco el de portunidad PQRS</t>
  </si>
  <si>
    <t>CPR - 121</t>
  </si>
  <si>
    <t>Indicador estratégico</t>
  </si>
  <si>
    <t>Plan Estratégico de Tecnologías de la Información y las Comunicaciones –­ PETI</t>
  </si>
  <si>
    <t xml:space="preserve">Incentivar el uso de Tecnologías de información (OneDrive y SharePoint) </t>
  </si>
  <si>
    <t>Incremento en el uso efectivo de Office 365 (OneDrive y SharePoint)</t>
  </si>
  <si>
    <t>Vigencia 2024:  2% de incremento en el uso de Office 365 (OneDrive y SharePoint) con respecto a la línea base del 2021</t>
  </si>
  <si>
    <t>Índice de uso de las tecnologías de información</t>
  </si>
  <si>
    <t>((Cantidad de usuarios en la vigencia en uso de Office 365 (OneDrive y SharePoint) - Línea Base) / Línea Base) * 100%</t>
  </si>
  <si>
    <t>Héctor Jaramillo - Prof. Esp.</t>
  </si>
  <si>
    <t>Guillermo Martinez - Asesor DIT</t>
  </si>
  <si>
    <t>Liderazgo de la Política de Gobierno Digital</t>
  </si>
  <si>
    <t>7661 - Implementación de un modelo de arquitectura definido para la operación del ERP de la Secretaría de Hacienda Bogotá </t>
  </si>
  <si>
    <t>Habilitar y mejorar la provisión de Servicios Digitales de confianza y calidad</t>
  </si>
  <si>
    <t>Servicio de gestión tributaria de ICA y ReteICA planeado y diseñado para su operación desde la Oficina Virtual de Bogdata.</t>
  </si>
  <si>
    <t>Un Contrato perfeccionado, y un Documento de Estructura de Desglose de Trabajo (EDT) aprobado, y un Documento de diseño de BBP (Business Blue Print) aprobado</t>
  </si>
  <si>
    <t>Planeación y Diseño para la operación de ICA y ReteICA en Bogdata</t>
  </si>
  <si>
    <t>Un Contrato perfeccionado +  
Un Documento de Estructura de Desglose de Trabajo (EDT) aprobado +
Un Documento de diseño de BBP (Bussiness Blue Print) aprobado</t>
  </si>
  <si>
    <t>Raúl Bermudez - Asesor DIT</t>
  </si>
  <si>
    <t>Tomar decisiones basadas en datos a partir del aumento en el uso y aprovechamiento de la información</t>
  </si>
  <si>
    <t>Tablero con indicadores para el seguimiento de la ejecución presupuestal</t>
  </si>
  <si>
    <t>Salida en vivo del reporte en el último trimestre del año 2024, con tres indicadores de la ejecución presupuestal</t>
  </si>
  <si>
    <t>Dashboard de indicadores de ejecución presupuestal</t>
  </si>
  <si>
    <t>Cantidad de indicadores en el Dashboard
(se planean 3 indicadores)</t>
  </si>
  <si>
    <t>Rito Rojas
Prof. Esp.</t>
  </si>
  <si>
    <t>José Galeano - Asesor DIT</t>
  </si>
  <si>
    <t>Mejorar mediante Tecnología el uso de los conjuntos de datos abiertos de la entidad teniendo en cuenta las necesidades de los usuarios, con el propósito de aumentar su nivel de satisfacción.</t>
  </si>
  <si>
    <t>Reportes de Exogenas a través de Bogdata</t>
  </si>
  <si>
    <t>5 reprtes (3  nacionales y 2 distritales)
exitosos de las exogenas en el segundo trimestre del año</t>
  </si>
  <si>
    <t>Reportes de Exogenas</t>
  </si>
  <si>
    <t>Cantidad de reportes realizados (3 reportes nacionales y 2 distritales)</t>
  </si>
  <si>
    <t>Luz Betancourt - Asesor DIT</t>
  </si>
  <si>
    <t>Implementar el Marco de Referencia de la Arquitectura empresarial del Estado de acuerdo a los lineamientos de MinTIC</t>
  </si>
  <si>
    <t>Etapas ejecutadas para lograr la formalización de la Arquitectura Empresarial de la SDH como eje y marco para el desarrollo de la Política de Gobierno Digital</t>
  </si>
  <si>
    <t>3 etapas ejecutadas para alcanzar el nivel 2 en madurez de Arquitectura Empresarial</t>
  </si>
  <si>
    <t>Nivel de madurez de la Arquitectura Empresarial</t>
  </si>
  <si>
    <r>
      <t xml:space="preserve">Cantidad de etapas alcanzadas
</t>
    </r>
    <r>
      <rPr>
        <b/>
        <sz val="12"/>
        <color theme="1"/>
        <rFont val="Calibri"/>
        <family val="2"/>
        <scheme val="minor"/>
      </rPr>
      <t>Etapa 1</t>
    </r>
    <r>
      <rPr>
        <sz val="12"/>
        <color theme="1"/>
        <rFont val="Calibri"/>
        <family val="2"/>
        <scheme val="minor"/>
      </rPr>
      <t xml:space="preserve">: Establecer el compromiso y dirección institucional de AE
</t>
    </r>
    <r>
      <rPr>
        <b/>
        <sz val="12"/>
        <color theme="1"/>
        <rFont val="Calibri"/>
        <family val="2"/>
        <scheme val="minor"/>
      </rPr>
      <t>Etapa 2</t>
    </r>
    <r>
      <rPr>
        <sz val="12"/>
        <color theme="1"/>
        <rFont val="Calibri"/>
        <family val="2"/>
        <scheme val="minor"/>
      </rPr>
      <t xml:space="preserve">: Crear los Fundamentos de Gestión para el Desarrollo y el Uso de AE
</t>
    </r>
    <r>
      <rPr>
        <b/>
        <sz val="12"/>
        <color theme="1"/>
        <rFont val="Calibri"/>
        <family val="2"/>
        <scheme val="minor"/>
      </rPr>
      <t>Etapa 3</t>
    </r>
    <r>
      <rPr>
        <sz val="12"/>
        <color theme="1"/>
        <rFont val="Calibri"/>
        <family val="2"/>
        <scheme val="minor"/>
      </rPr>
      <t xml:space="preserve">: Desarrollar la versión inicial de AE
</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</si>
  <si>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</si>
  <si>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</si>
  <si>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</si>
  <si>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</si>
  <si>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</si>
  <si>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(Actividades de armonización presupuestal 2024 realizadas / Actividades de armonización presupuestal 2024 necesarias) *100%
Es necesario adjuntar el cronograma de la acción a realizar  junto con el Plan en su versión final</t>
  </si>
  <si>
    <t>Analizar y verificar la migración de SAP S/4 HANA del ERP Bogdata a la versión recomendada por el fabricante SAP y de los productos que están sobre HEC (CRM y PO) a RISE.</t>
  </si>
  <si>
    <t>Hitos de ERP Bogdata analizado y diagnosticado desde S/4 Hana</t>
  </si>
  <si>
    <t>2 hitos alcanzados (Hito de analisis del ERP a S/4 Hana + Hito de diagnostico del ERP en S/4 Hana)</t>
  </si>
  <si>
    <t xml:space="preserve">ERP Bogdata analizado y diagnosticado desde S/4 Hana
</t>
  </si>
  <si>
    <t>Cantidad de hitos alcanzados 
(Hito de analisis del ERP a S/4 Hana + Hito de diagnostico del ERP en S/4 Hana)</t>
  </si>
  <si>
    <t>Nicolás Rodríguez - Prof. Esp.</t>
  </si>
  <si>
    <t>Armonizar los procesos ITIL en el CPR-121 para el soporte a Bogdata</t>
  </si>
  <si>
    <t>Procedimiento de soporte (Incidentes y Problemas) y procedimiento de cambios actualizados</t>
  </si>
  <si>
    <t>3 procedimientos actualizados con la armonización de ITIL en el CPR-121 para Bogdata</t>
  </si>
  <si>
    <t>Procedimientos  de soporte (Incidentes y Problemas) y procedimiento de cambios  actualizados y en uso por parte de los Equipos en la DIT</t>
  </si>
  <si>
    <t>Cantidad de procedimientos actualizados armonización de ITIL en el CPR-121 para Bogdata
(Procedimiento de soporte (Incidentes y Problemas) actualizado y publicado en SGC +  procedimiento de cambios  actualizado y publicado en SGC)</t>
  </si>
  <si>
    <t>Martha Zambrano - Prof. Univ.</t>
  </si>
  <si>
    <t>Programa de Transparencia y Ética Pública - Plan Anticorrupción y de Atención al Ciudadano (PAAC)</t>
  </si>
  <si>
    <t>Establecer un plan de acción para la digitalización y automatización de los trámites de conformidad con los lineamientos del Decreto 088 de 2022</t>
  </si>
  <si>
    <t>Plan de acción para la digitalización y automatización de los trámites terminado y aprobado</t>
  </si>
  <si>
    <t>Un plan de acción para la digitalización y automatización de los trámites terminado y aprobado</t>
  </si>
  <si>
    <t>Plan de acción para la digitalización y automatización de los trámites de conformidad con los lineamientos del Decreto 088 de 2022</t>
  </si>
  <si>
    <t>Cantidad de Plan de acción para la digitalización y automatización de los trámites completo y aprobado</t>
  </si>
  <si>
    <t>María Martínez - Prof. Esp.</t>
  </si>
  <si>
    <t>Realizar seguimiento a la implementación de los lineamientos establecidos en la Resolución 1519 de 2020-- Anexo 1. Accesibilidad y los criterios de usabilidad</t>
  </si>
  <si>
    <t>Facilitar el acceso de todas las personas a la información publicada en la sede electrónica de la entidad ofreciendo una experiencia de usuario satisfactoria</t>
  </si>
  <si>
    <t>Dos monitoreos en el año</t>
  </si>
  <si>
    <t>Seguimiento a la implementación de los lineamientos establecidos en la Resolución 1519 de 2020-- Anexo 1. Accesibilidad y los criterios de usabilidad</t>
  </si>
  <si>
    <t>Cantidad de monitoreos  a los lineamientos implementados de acuerdo al anexo 1 de la Resolución 1519 de 2020 (Accesibilidad y usabilidad de la sede electrónica de la Entidad)</t>
  </si>
  <si>
    <t>Claudia Gomez - Prof. Esp.
Layne Bermudez
Prof. Esp.</t>
  </si>
  <si>
    <t>Antonio Olaya - Asesor DIT
José Galeano - Asesor DIT</t>
  </si>
  <si>
    <t xml:space="preserve">Incluir un  trámite dentro de la Carpeta Ciudadana
</t>
  </si>
  <si>
    <t xml:space="preserve">Certificado de registro de identificación - RIT en línea
</t>
  </si>
  <si>
    <t>100% de actividades ejecutadas para consulta de certificado de Registro de Identificación - RIT en Carpeta Ciudadana Digital - CCD.</t>
  </si>
  <si>
    <t xml:space="preserve">Consulta de RIT Carpeta Ciudadana </t>
  </si>
  <si>
    <t>(Actividades de cronograma del proyecto RIT en carpeta ciudadana realizadas /Total actividades de cronograma de proyecto programadas)*100</t>
  </si>
  <si>
    <t>Dairo Cardona</t>
  </si>
  <si>
    <t>Ricardo Nieto</t>
  </si>
  <si>
    <t>CPR-130</t>
  </si>
  <si>
    <t>Subdirección de Proyectos Especiales</t>
  </si>
  <si>
    <t>Atender el 100% de las solicitudes de certificaciones laborales en el término de quince (15) días o menos.</t>
  </si>
  <si>
    <t xml:space="preserve">Certificación laboral expedida dentro del término de quince (15) días. </t>
  </si>
  <si>
    <t>100% de certificaciones laborales expedidas y radicadas  en el término de quince (15) días o menos.</t>
  </si>
  <si>
    <t xml:space="preserve">Oportunidad en la entrega de certificaciones laborales. </t>
  </si>
  <si>
    <t>Número de certificaciones laborales expedidas y radicadas en 15 días o menos en el trimestre / Total de certificaciones laborales expedidas y radicadas en el trimestre</t>
  </si>
  <si>
    <t>James Abraham Castiblanco Cruz</t>
  </si>
  <si>
    <t>Luis Fernando Granados Rincón</t>
  </si>
  <si>
    <t>Martha Mercedes Suna Ladino</t>
  </si>
  <si>
    <t>CPR-122</t>
  </si>
  <si>
    <t>Oficina de Control Interno</t>
  </si>
  <si>
    <t>repetida rta PQRS</t>
  </si>
  <si>
    <t>Ley 87 de 1993</t>
  </si>
  <si>
    <t>Realizar las auditorías previstas en el Plan Anual de Auditoría 2024</t>
  </si>
  <si>
    <t>Informe(s) de auditoría</t>
  </si>
  <si>
    <t>Cumplir con el 100% de las auditorias programadas</t>
  </si>
  <si>
    <t>Auditorías realizadas</t>
  </si>
  <si>
    <t>No. de auditorías realizadas/No. de auditorías programadas</t>
  </si>
  <si>
    <t>Realizar las evaluaciones previstas en el Plan Anual de Auditoría 2024</t>
  </si>
  <si>
    <t>Informe(s) de Evaluación</t>
  </si>
  <si>
    <t>Cumplir con el 100% de las evaluaciones programadas</t>
  </si>
  <si>
    <t>Evaluaciones realizadas</t>
  </si>
  <si>
    <t>No. de evaluaciones realizadas/No. de evaluaciones programadas</t>
  </si>
  <si>
    <t>Realizar los seguimientos previstos en el Plan Anual de Auditoría 2024</t>
  </si>
  <si>
    <t>Informe(s) de Seguimiento</t>
  </si>
  <si>
    <t>Cumplir con el 100% de los seguimientos programados</t>
  </si>
  <si>
    <t>Seguimientos realizados</t>
  </si>
  <si>
    <t>No. de seguimientos realizados/No. de seguimientos programados</t>
  </si>
  <si>
    <t>Juan Carlos Pallares Lobo-Profesional Especializado</t>
  </si>
  <si>
    <t>CPR-103</t>
  </si>
  <si>
    <t>Dirección Distrital de Crédito Público</t>
  </si>
  <si>
    <t>Correspondencia Validada en tres días o menos  / Correspondencia Externa Recibida</t>
  </si>
  <si>
    <t>Acuerdo 840 de 2022</t>
  </si>
  <si>
    <t>Gestionar la obtención de recursos financieros para el financiamiento del plan de inversiones del Distrito Capital en el marco del Plan Distrital de Desarrollo, a través de la banca comercial local de primer y segundo piso, comercial internacional, multilateral, agencias de gobierno y fomento y el mercado público de valores local e internacional</t>
  </si>
  <si>
    <t>Recursos provistos de acuerdo con las solicitudes de financiamiento requeridas por el comité de Gestión de Activos y Pasivos - GAP.</t>
  </si>
  <si>
    <t>Proveer el 100% de los recursos solicitados por el comité GAP</t>
  </si>
  <si>
    <t>Contratación de deuda</t>
  </si>
  <si>
    <t>Desembolsos en el Trimestre/solicitudes Comité GAP en el trimestre
(Si no hay solicitudes 100%)</t>
  </si>
  <si>
    <t>Monitorear  las condiciones de financiamiento del Distrito para la gestión del endeudamiento, que incluyen informes de seguimiento a las condiciones del mercado de capitales externo, costo de la deuda emitida, tasas variables y monedas.</t>
  </si>
  <si>
    <t>Informes de monitoreo a Mercados de capitales locales y externos</t>
  </si>
  <si>
    <t>24 informes durante el año 2024, 6 Informes trimestrales</t>
  </si>
  <si>
    <t>Seguimiento a Mercados de Capitales</t>
  </si>
  <si>
    <t>Numero de informes en el trimestre/24 informes durante el año 2024</t>
  </si>
  <si>
    <t xml:space="preserve">
Ley 1508 de 2012</t>
  </si>
  <si>
    <t>Asesorar al Distrito en la evaluación de Asociaciones Público Privadas APP´s para la ejecución de proyectos propuestos por las entidades.</t>
  </si>
  <si>
    <t>Cantidad de asesorías realizadas con base en las solicitudes de las entidades</t>
  </si>
  <si>
    <t xml:space="preserve">100% de Solicitudes de asesoría atendidas. </t>
  </si>
  <si>
    <t>Asesoría APP´s</t>
  </si>
  <si>
    <t xml:space="preserve">
Asesorías realizadas en el trimestre /solicitudes recibidas en el trimestre
(Si no hay solicitudes de asesoría, 100%)</t>
  </si>
  <si>
    <t>Suministrar información con valor agregado sobre la deuda con destino a los entes de control y grupos de interés.</t>
  </si>
  <si>
    <t>Publicación en la página web de la SDH, las publicaciones mensuales del estado y perfil de la deuda del Distrito,  informes trimestrales y semestrales dirigidos al Concejo de Bogotá.</t>
  </si>
  <si>
    <t>28 Publicaciones / informes del estado perfil de deuda:
-Publicación mensual en la página web de la SDH del perfil de la deuda. Total 12
- Publicación mensual en la página web de Estado de la Deuda . Total 12
- Informe trimestral al Concejo de Bogotá. 4)</t>
  </si>
  <si>
    <t>Publicaciones del estado y perfil de la deuda</t>
  </si>
  <si>
    <t>(Número de publicaciones realizadas  / número de publicaciones programadas Total (28) * 100</t>
  </si>
  <si>
    <t>Incentivar el pago oportuno de los impuestos distritales.</t>
  </si>
  <si>
    <t xml:space="preserve">Recaudo oportuno </t>
  </si>
  <si>
    <t>$ 12.882.340 millones de pesos</t>
  </si>
  <si>
    <t>Recaudo oportuno</t>
  </si>
  <si>
    <t>Valor del recaudo oportuno obtenido</t>
  </si>
  <si>
    <t>GF2-Promover la reactivación económica de la ciudad.</t>
  </si>
  <si>
    <t>Acuerdo 780 de 2020</t>
  </si>
  <si>
    <t>Incentivar la reactivación económica a través de acciones y medidas tributarias</t>
  </si>
  <si>
    <t xml:space="preserve">Recaudo del Impuesto de Industria y Comercio </t>
  </si>
  <si>
    <t>$ 7.145.533 millones de pesos</t>
  </si>
  <si>
    <t>Recaudo de ICA</t>
  </si>
  <si>
    <t>(Valor del recaudo obtenido por ICA / Valor meta recaudo por ICA) * 100</t>
  </si>
  <si>
    <t>GF6-Promover la formalización de la actividad económica.</t>
  </si>
  <si>
    <t>Plan de desarrollo Distrital 2020-2024
Acuerdo 761 de 2020
Acuerdo 780 de 2020</t>
  </si>
  <si>
    <t>7584 – Asistencia a la formalización empresarial en Bogotá </t>
  </si>
  <si>
    <t>Contribuir a la formalización empresarial en Bogotá</t>
  </si>
  <si>
    <t xml:space="preserve">Lograr la formalización de 434 unidades productivas </t>
  </si>
  <si>
    <t>434 unidades productivas</t>
  </si>
  <si>
    <t>Unidades productivas formalizadas 2020-2024</t>
  </si>
  <si>
    <t>(Número de unidades productivas formalizadas en el período / Meta de unidades productivas a formalizar en el periodo) * 100</t>
  </si>
  <si>
    <t>Juan Manuel Ballesteros Vásquez</t>
  </si>
  <si>
    <t>7613 - Implementación de un sistema de seguimiento y evaluación de la calidad del gasto público en el Distrito Capital Bogotá </t>
  </si>
  <si>
    <t>Implementar un sistema de seguimiento y evaluación de la calidad del gasto público en el Distrito Capital Bogotá</t>
  </si>
  <si>
    <t>3 productos de las evaluaciones de calidad del gasto</t>
  </si>
  <si>
    <t>100% de los productos de las evaluaciones de calidad del gasto entregados (4% para 2024). Enero:96%, febrero:96%, marzo:97,3%, abril:98,6%, mayo:100%</t>
  </si>
  <si>
    <t>Porcentaje de desarrollo del sistema de seguimiento y evaluación de la calidad del gasto público en el Distrito Capital</t>
  </si>
  <si>
    <t>Avance en el desarrollo del sistema de seguimiento y evaluación de la calidad del gasto público, medido a través de las actividades programadas</t>
  </si>
  <si>
    <t>Jorge Luis Prieto Saavedra -Asesor</t>
  </si>
  <si>
    <t>Jorge Luis Prieto Saavedra - Asesor</t>
  </si>
  <si>
    <t>Despacho del Secretario de Hacienda Distrital</t>
  </si>
  <si>
    <t>Se ejecutará con reservas presupuestales</t>
  </si>
  <si>
    <t>Indicador Matriz Estratégica 2020 - 2024</t>
  </si>
  <si>
    <t>ENCABEZADO</t>
  </si>
  <si>
    <t>INSTRUCCIONES DE DILIGENCIAMIENTO</t>
  </si>
  <si>
    <t>PLAN DE ACCIÓN POR ÁREA AÑO 202X</t>
  </si>
  <si>
    <t>Diligenciar el año del reporte del plan de acción</t>
  </si>
  <si>
    <t>Diligenciar con el nombre de la dependencia</t>
  </si>
  <si>
    <t>Seleccionar uno de los Objetivos Estratégicos según el enfoque de la acción a registrar por parte de la dependencia</t>
  </si>
  <si>
    <t>Fuentes de Compromisos (Requistos normativos y/o reglamentarios)</t>
  </si>
  <si>
    <t>Si la acción estratégica responde a un o más requisitos de tipo legal, reglamentario o normativo se debe especificar el nombre de el o los requisitos en esta casilla . Si no está asociado a ningún requisito escribir No Aplica.</t>
  </si>
  <si>
    <t>Si aplica, seleccione la política del MIPG con la que se articula la acción estratégica  (si se artícula a más de una politica seleccione la que mas se ajuste).</t>
  </si>
  <si>
    <t xml:space="preserve">Nombre del plan intitucional MIPG  - Otros Planes Institucionales Asociado </t>
  </si>
  <si>
    <t>Si aplica, seleccione el plan institucional de MIPG, que articula y/o contribuye la acción estratégica, (si se artícula a más de un plan institucional seleccione al que mas se ajuste)</t>
  </si>
  <si>
    <t>Si aplica, seleccione el proyecto de inversión asociado a la acción estratégica propuesta de lo contratio seleccione No Aplica</t>
  </si>
  <si>
    <t xml:space="preserve">La acción estratégica debe iniciar con un verbo en infinitivo y debe contribuir al alcance del objetivo estratégico seleccionado en la casilla "1. Objetivo estratégico". Varias acciones estratégicas de la dependencia pueden contribuir a un mismo objetivo estratégico.
Si se alinean a una política institucional de MIPG, se solicita que se identifiquen las temáticas de la respectiva política y se relacione como acción estratégica.
Y si se alinea con un plan institucional, se debe identificar el (los) indicador(es), y asociarlos a la acción estratégica, en caso que el plan no cuente con indicadores se debe definir por lo menos una acción estratégica asociada a ese plan que permita evaluar su avance. </t>
  </si>
  <si>
    <t>Describir la salida, bien o entregable resultado de la de la acción estratégica.</t>
  </si>
  <si>
    <t>Indique la meta al producto o salida para la vigencia que esta planeando</t>
  </si>
  <si>
    <t>Defina un nombre para identificar facilmente el indicador</t>
  </si>
  <si>
    <t xml:space="preserve">Describa la formula del indicador identificand como se relacionan su compenentes y cmo se calculará </t>
  </si>
  <si>
    <t>Indique la periodicidad de medición del indicador: trimestral, semestral o anual</t>
  </si>
  <si>
    <t>Indique el nombre y cargo de la persona que se designará en MIGEMA para el cargue de los datos</t>
  </si>
  <si>
    <t>Indique el nombre y cargo de la persona que se designará en MIGEMA para el cargue del análisis del resultado del indicador</t>
  </si>
  <si>
    <t>Indique el código del proceso que enmarca la ejecución de la acción estratégica.</t>
  </si>
  <si>
    <t>8. Dependencia Responsable o lider de la acción</t>
  </si>
  <si>
    <t>Indique el nombre de la dependencia responsable de realizar y/o liderar la acción estratégica</t>
  </si>
  <si>
    <t>indique si esta incluido en el Plan Anual de Adqusiciones</t>
  </si>
  <si>
    <t>Seleccione según corresponda si los recursos para el desarrollo de la acción estratégica están o no incluidos en el Plan Anual de Adquisiones - PAA.</t>
  </si>
  <si>
    <t>Seleccione de la lista despegable el tipo de fuente del gasto, si tiene más de una fuente de gasto seleccione de la lista desplegable. Si no seleccione: “No Aplica”.</t>
  </si>
  <si>
    <t>Valor (si el recurso es de Gestión, no aplica Valor)</t>
  </si>
  <si>
    <t>Se debe indicar el Valor en pesos de los recursos que se destinarán al desarrollo de esta acción, en caso de que los recursos sean de gestión coloque: “No Aplica”</t>
  </si>
  <si>
    <t>10. Programación periodica de metas</t>
  </si>
  <si>
    <t>Mes ….</t>
  </si>
  <si>
    <t>El valor programado debe ir en términos de la unidad de medida definida par el indicador, no deben ser valores acumulados solo deben corresponder al periodo de medición, se debe programar según la periodicidad de medición: trimestral, semestral o anual.</t>
  </si>
  <si>
    <t xml:space="preserve">Esta celda resume el resultado de la programación periodica en el año, formule según corresponda al tipo de meta establecido: suma si las metas de los periodos son aportes parciales para el logro de la meta de toda la vigencia, promedio si las metas se mantienen constantes para cada periodo o ultimo valor si la meta anual pretende medir el resultado final de lo alcanzado. </t>
  </si>
  <si>
    <t>OBJETIVOS ESTRATÉGICOS</t>
  </si>
  <si>
    <t>MAPA ESTRATÉGICO</t>
  </si>
  <si>
    <r>
      <t>C1</t>
    </r>
    <r>
      <rPr>
        <sz val="16"/>
        <color rgb="FF434343"/>
        <rFont val="Arial"/>
        <family val="2"/>
      </rPr>
      <t>-Servir e informar al ciudadano promoviendo confianza y credibilidad en el buen uso de los recursos públicos.</t>
    </r>
  </si>
  <si>
    <r>
      <t>C2-</t>
    </r>
    <r>
      <rPr>
        <sz val="16"/>
        <color rgb="FF000000"/>
        <rFont val="Arial"/>
        <family val="2"/>
      </rPr>
      <t xml:space="preserve">Proveer un marco institucional que promueva mayor eficiencia, calidad y efectividad en la ejecución del presupuesto por parte de las entidades del Distrito. </t>
    </r>
  </si>
  <si>
    <r>
      <t>GF1</t>
    </r>
    <r>
      <rPr>
        <sz val="16"/>
        <color rgb="FF222A35"/>
        <rFont val="Arial"/>
        <family val="2"/>
      </rPr>
      <t>-Mejorar la progresividad en las cargas tributarias.</t>
    </r>
  </si>
  <si>
    <r>
      <t>GF2</t>
    </r>
    <r>
      <rPr>
        <sz val="16"/>
        <color rgb="FF222A35"/>
        <rFont val="Arial"/>
        <family val="2"/>
      </rPr>
      <t>-</t>
    </r>
    <r>
      <rPr>
        <sz val="16"/>
        <color rgb="FF000000"/>
        <rFont val="Arial"/>
        <family val="2"/>
      </rPr>
      <t>Promover la reactivación económica de la ciudad.</t>
    </r>
  </si>
  <si>
    <r>
      <t>GF3-</t>
    </r>
    <r>
      <rPr>
        <sz val="16"/>
        <color rgb="FF222A35"/>
        <rFont val="Arial"/>
        <family val="2"/>
      </rPr>
      <t>Introducir criterios de desempeño, calidad y efectividad en la distribución de recursos del presupuesto distrital.</t>
    </r>
  </si>
  <si>
    <r>
      <t>GF4</t>
    </r>
    <r>
      <rPr>
        <sz val="16"/>
        <color rgb="FF000000"/>
        <rFont val="Arial"/>
        <family val="2"/>
      </rPr>
      <t>-Identificar y promover eficiencias en la distribución del gasto social.</t>
    </r>
  </si>
  <si>
    <r>
      <t>GF5</t>
    </r>
    <r>
      <rPr>
        <sz val="16"/>
        <color rgb="FF222A35"/>
        <rFont val="Arial"/>
        <family val="2"/>
      </rPr>
      <t xml:space="preserve">-Desarrollar mecanismos para el financiamiento y priorización de inversiones en el área metropolitana de Bogotá. </t>
    </r>
  </si>
  <si>
    <r>
      <t>GF6</t>
    </r>
    <r>
      <rPr>
        <sz val="16"/>
        <color rgb="FF000000"/>
        <rFont val="Arial"/>
        <family val="2"/>
      </rPr>
      <t>-Promover la formalización de la actividad económica.</t>
    </r>
  </si>
  <si>
    <r>
      <t>P1-</t>
    </r>
    <r>
      <rPr>
        <sz val="16"/>
        <color rgb="FF222A35"/>
        <rFont val="Arial"/>
        <family val="2"/>
      </rPr>
      <t>Expandir y mejorar la comunicación con el ciudadano.</t>
    </r>
  </si>
  <si>
    <r>
      <t>P2-</t>
    </r>
    <r>
      <rPr>
        <sz val="16"/>
        <color rgb="FF000000"/>
        <rFont val="Arial"/>
        <family val="2"/>
      </rPr>
      <t>Consolidar un modelo de evaluación de servicio al ciudadano.</t>
    </r>
  </si>
  <si>
    <r>
      <t>P3</t>
    </r>
    <r>
      <rPr>
        <sz val="16"/>
        <color rgb="FF222A35"/>
        <rFont val="Arial"/>
        <family val="2"/>
      </rPr>
      <t>-Desarrollar prácticas de alto estándar en seguridad de la información de la SDH.</t>
    </r>
  </si>
  <si>
    <r>
      <t>P4-</t>
    </r>
    <r>
      <rPr>
        <sz val="16"/>
        <color rgb="FF000000"/>
        <rFont val="Arial"/>
        <family val="2"/>
      </rPr>
      <t>Avanzar en el uso, acceso y análisis de los datos.</t>
    </r>
  </si>
  <si>
    <r>
      <t>P5-</t>
    </r>
    <r>
      <rPr>
        <sz val="16"/>
        <color rgb="FF000000"/>
        <rFont val="Arial"/>
        <family val="2"/>
      </rPr>
      <t>Diseñar procesos transversales centrados en los clientes y usuarios de los servicios.</t>
    </r>
  </si>
  <si>
    <r>
      <t>DHO1</t>
    </r>
    <r>
      <rPr>
        <sz val="16"/>
        <color rgb="FF000000"/>
        <rFont val="Arial"/>
        <family val="2"/>
      </rPr>
      <t xml:space="preserve">- Consolidar </t>
    </r>
    <r>
      <rPr>
        <sz val="16"/>
        <color rgb="FF222A35"/>
        <rFont val="Arial"/>
        <family val="2"/>
      </rPr>
      <t>un modelo de gestión humana y una cultura organizacional basada en el servicio al ciudadano.</t>
    </r>
  </si>
  <si>
    <r>
      <t>DHO2-</t>
    </r>
    <r>
      <rPr>
        <sz val="16"/>
        <color rgb="FF000000"/>
        <rFont val="Arial"/>
        <family val="2"/>
      </rPr>
      <t>Diseñar una estructura y gestión de cambio organizacional que responda a los cambios tecnológicos y los retos futuros.</t>
    </r>
  </si>
  <si>
    <r>
      <t>DHO3</t>
    </r>
    <r>
      <rPr>
        <sz val="16"/>
        <color rgb="FF222A35"/>
        <rFont val="Arial"/>
        <family val="2"/>
      </rPr>
      <t>- Afianzar el uso de las tecnologías de información para el mejoramiento de todas las actividades y servicios (gobierno electrónico).</t>
    </r>
  </si>
  <si>
    <t>Programación</t>
  </si>
  <si>
    <t>I trimestre</t>
  </si>
  <si>
    <t>II trimestre</t>
  </si>
  <si>
    <t>III trimestre</t>
  </si>
  <si>
    <t>IV trimestre</t>
  </si>
  <si>
    <t>Trim</t>
  </si>
  <si>
    <t>I</t>
  </si>
  <si>
    <t>II</t>
  </si>
  <si>
    <t>III</t>
  </si>
  <si>
    <t>IV</t>
  </si>
  <si>
    <t xml:space="preserve">Modificacion solicitada </t>
  </si>
  <si>
    <t>Programacion inicial</t>
  </si>
  <si>
    <t>No.</t>
  </si>
  <si>
    <t>Dependencia</t>
  </si>
  <si>
    <t>SOPORTE SOLICITUD DE MODIFICACIÓN</t>
  </si>
  <si>
    <t>Cambios Solicitados y justificación</t>
  </si>
  <si>
    <t>AJUSTE (antes / despues)</t>
  </si>
  <si>
    <t xml:space="preserve">FECHA SOLICITUD PUBLICACIÓN </t>
  </si>
  <si>
    <t xml:space="preserve">PRESENTADA </t>
  </si>
  <si>
    <t>Nueva Programaciòn</t>
  </si>
  <si>
    <t>DGC-STH</t>
  </si>
  <si>
    <t>Correo Electronico 16/02/2024</t>
  </si>
  <si>
    <t xml:space="preserve">Retirar del PAI 2024 la indicador estratégico asociado a esta accion consderando que la medicion se hizo en 2023 y es Bianual, </t>
  </si>
  <si>
    <t>Se retira la fila correspondiente al indicador con la salvedad de que en el PAI tambien se formula una accion asociada al impacto del resultado de la medicion de la cultura Implementar acciones para cerrar las brechas identificadas en la medición inicial de las variables referidas a cultura del servicio</t>
  </si>
  <si>
    <t>No Aplica por ser de forma</t>
  </si>
  <si>
    <t>DDT</t>
  </si>
  <si>
    <t>Correo Electrónico 
05042024</t>
  </si>
  <si>
    <t xml:space="preserve"> cambiar la programación periódica con una nueva distribución trimestral debido a cambios en los funcionarios y a la estructuración del plan operativo BogData 2024</t>
  </si>
  <si>
    <t xml:space="preserve">Cambio de metas indicador Avance en la elaboración del manual Operativo tesoral
</t>
  </si>
  <si>
    <t>Al Comité de Dirección del 22 de abril de 2024</t>
  </si>
  <si>
    <t xml:space="preserve">Cambio de metas indicador Avance en la elaboración del plan de continuidad
</t>
  </si>
  <si>
    <t>Cambio de metas indicador implementación de nuevo modelo de bancos recaudadores</t>
  </si>
  <si>
    <t>Cambio de metas indicador Avance en la automatización del proceso de consolidación</t>
  </si>
  <si>
    <t>Cambio de metas indicador Avance en la mejora de la consulta  de retención y pagos</t>
  </si>
  <si>
    <t>DDCOBRO</t>
  </si>
  <si>
    <t>Correo Elecrónico 08042024</t>
  </si>
  <si>
    <t>Incremento metas de recaudo tributario y no tributario acorda a lineamientos nueva administración</t>
  </si>
  <si>
    <t xml:space="preserve">Recaudo Tributario pasa de   $931.941 a $1.338.095 millones de pesos recaudadosx
</t>
  </si>
  <si>
    <t>ok</t>
  </si>
  <si>
    <t>Recaudo no tributario pasa de $10.500 a $12.500 millones de pesos recaudados</t>
  </si>
  <si>
    <t>DGC- SAF</t>
  </si>
  <si>
    <t>Ajustes corresponden a lo revisión realizada por la OAP del plan de acción presentado para el área  para la vigencia 2024.</t>
  </si>
  <si>
    <t>Metas indicador Porcentaje avance actividades proyecto instalación planta eléctrica pasa de22% a  36,12 % de las instalaciones realizadas considerando rezago 2023</t>
  </si>
  <si>
    <t>Producto indicador Presentaciones de seguimiento a ejecución presupuestal quietando la palabra cuatrimestral</t>
  </si>
  <si>
    <t>producto del indicador Envíos de comunicados de seguimiento a la ejecución presupuestal realizados efiniendo las fechas de corte de manera coherente con los plazos de entrega</t>
  </si>
  <si>
    <t>Producto, fecha y meta del indicador Porcentaje de ahorro logrado en los gastos elegibles del Plan de Austeridad de la vigencia 2024. definidnedo estos aspectos en pesos y no en ahorros porentuales</t>
  </si>
  <si>
    <t>DIB</t>
  </si>
  <si>
    <t>Correo Elecrónico 09042024</t>
  </si>
  <si>
    <t>Ajustes de Metas para 5 indicadores, 2 de evasión y 2 de recaudo, mas exigntes acorde con lineamientos nueva admón y 1 formalizacion de unidades productvas que se reduce por lograr los resultados en vigencias anteriores</t>
  </si>
  <si>
    <t>Evasión predial pasa de 16% a 15%</t>
  </si>
  <si>
    <t>Evasión vehículos pasa de 13% a 12,25%</t>
  </si>
  <si>
    <t>PAI2023_GF1_DIB_02_V2</t>
  </si>
  <si>
    <t>Recaudo Oportuno de $ 13.438.530 a $ 12.882.340 millones</t>
  </si>
  <si>
    <t>Recaudo por Gestión de $ 279.994 a $ 430.000 millones</t>
  </si>
  <si>
    <t>OK</t>
  </si>
  <si>
    <t>Unidades productivas formalizadas de 2.000 a 434.</t>
  </si>
  <si>
    <t>ok (Tatiana solicita ajuste de analisis de metas dic 2022 y dic 2023 correo 03052024)</t>
  </si>
  <si>
    <t>OACIUD</t>
  </si>
  <si>
    <t>Correo Elecrónico 12042024</t>
  </si>
  <si>
    <t>Coincidir meta anual y trimestral del indicador resultado de seguimiento a la operación de los canales de atención</t>
  </si>
  <si>
    <t>Meta anual indicador Socializar resultado de seguimiento a la operación de los canales de atención pasa de 4 a 3 en concordancia con metas trimesttraes</t>
  </si>
  <si>
    <t>Correo Electronico 12042024</t>
  </si>
  <si>
    <t xml:space="preserve">Indicador, Nombre y formula de Informes de seguimiento a lineamientos del Modelo pasando a llamarse Informe de seguimiento a lineamientos del Modelo y de 4 informes al año a uno </t>
  </si>
  <si>
    <t>Pte se envia correo a Diana Marulanda 2 de mayo para que defina ajuste</t>
  </si>
  <si>
    <t>OCI</t>
  </si>
  <si>
    <t>Correo Elecrónico 16042024</t>
  </si>
  <si>
    <t>Ajustes en las metas trimestrales de 3 indicadores, debido al cambio que se realizó al Plan Anual de Auditoría 2024 en el marco del Comité Institucional de Coordinación de Control Interno celebrado el 9 de abril de 2024.</t>
  </si>
  <si>
    <t xml:space="preserve">Auditorías realizadas
</t>
  </si>
  <si>
    <t>Pendiente actualizacion de indicADOR Myriam Villamil se actualzp excel</t>
  </si>
  <si>
    <t>SPE</t>
  </si>
  <si>
    <t>Correo Elecrónico 18042024
Radicaco 2024IEO12066O1</t>
  </si>
  <si>
    <t>Cambio en meta y formula del indicador Cerificaciones Laborales Entregadas en menos tiempo aumentando el plazo al maximo total permitido de 15 dias con un 100% de cumplimiento toda vez que no cuentan con personal suficiente para mantener la propuesta inicial de expedir certificaciones en menos tiempo.</t>
  </si>
  <si>
    <t>meta Indicador Certificaciones Laborales entregadas en menos tiempo pasa de 70% a 100% y el numerado de la formula pasa de Número de certificaciones atendidas en 12 días o menos en el trimestre a  Número de certificaciones atendidas en 15 días o menos en el trimestre</t>
  </si>
  <si>
    <t>Objetivos Estratégicos</t>
  </si>
  <si>
    <t>Iniciativas Estrategicas</t>
  </si>
  <si>
    <t>Politicas MIPG</t>
  </si>
  <si>
    <t>Plan Insitucional y otros</t>
  </si>
  <si>
    <t>Direcciones</t>
  </si>
  <si>
    <t>Oficinas y subdirecciones</t>
  </si>
  <si>
    <r>
      <t>Proyectos de Inversión</t>
    </r>
    <r>
      <rPr>
        <sz val="9"/>
        <rFont val="Arial"/>
        <family val="2"/>
      </rPr>
      <t> </t>
    </r>
  </si>
  <si>
    <t>C1 Implementar politicas de participación y servicio a la ciudadania que permitan aumentar los niveles de confianza de los ciudadanos y contribuyentes en la gestión de la SDH</t>
  </si>
  <si>
    <r>
      <t>C1</t>
    </r>
    <r>
      <rPr>
        <sz val="11"/>
        <color rgb="FF434343"/>
        <rFont val="Calibri"/>
        <family val="2"/>
        <scheme val="minor"/>
      </rPr>
      <t>-Servir e informar al ciudadano promoviendo confianza y credibilidad en el buen uso de los recursos públicos.</t>
    </r>
  </si>
  <si>
    <t xml:space="preserve">C2 Optimizar y validar la herramienta presupuestal de productos, metas y resultados de las entidades que conforman el presupuesto anual. </t>
  </si>
  <si>
    <t xml:space="preserve">Subsecretaria Tecnica </t>
  </si>
  <si>
    <r>
      <t>C2-</t>
    </r>
    <r>
      <rPr>
        <sz val="11"/>
        <color rgb="FF000000"/>
        <rFont val="Calibri"/>
        <family val="2"/>
        <scheme val="minor"/>
      </rPr>
      <t xml:space="preserve">Proveer un marco institucional que promueva mayor eficiencia, calidad y efectividad en la ejecución del presupuesto por parte de las entidades del Distrito. </t>
    </r>
  </si>
  <si>
    <t xml:space="preserve">C2 Verificar los niveles de ejecución presupuestal de la SDH en gastos de funcionamiento, inversión y reservas </t>
  </si>
  <si>
    <t>Subsecretaria General</t>
  </si>
  <si>
    <r>
      <rPr>
        <sz val="11"/>
        <color rgb="FF000000"/>
        <rFont val="Calibri"/>
        <family val="2"/>
        <scheme val="minor"/>
      </rPr>
      <t>GF1</t>
    </r>
    <r>
      <rPr>
        <sz val="11"/>
        <color rgb="FF222A35"/>
        <rFont val="Calibri"/>
        <family val="2"/>
        <scheme val="minor"/>
      </rPr>
      <t>-Mejorar la progresividad en las cargas tributarias.</t>
    </r>
  </si>
  <si>
    <t>DHO1 Definir e implementar acciones que generen la transformacion cultural en SDH</t>
  </si>
  <si>
    <r>
      <rPr>
        <sz val="11"/>
        <color rgb="FF000000"/>
        <rFont val="Calibri"/>
        <family val="2"/>
        <scheme val="minor"/>
      </rPr>
      <t>GF2</t>
    </r>
    <r>
      <rPr>
        <sz val="11"/>
        <color rgb="FF222A35"/>
        <rFont val="Calibri"/>
        <family val="2"/>
        <scheme val="minor"/>
      </rPr>
      <t>-</t>
    </r>
    <r>
      <rPr>
        <sz val="11"/>
        <color rgb="FF000000"/>
        <rFont val="Calibri"/>
        <family val="2"/>
        <scheme val="minor"/>
      </rPr>
      <t>Promover la reactivación económica de la ciudad.</t>
    </r>
  </si>
  <si>
    <t>DHO2 Fotalecer las competencias del talento humano en el uso de las herramientas tecnológicas</t>
  </si>
  <si>
    <r>
      <rPr>
        <sz val="11"/>
        <color rgb="FF000000"/>
        <rFont val="Calibri"/>
        <family val="2"/>
        <scheme val="minor"/>
      </rPr>
      <t>GF3-</t>
    </r>
    <r>
      <rPr>
        <sz val="11"/>
        <color rgb="FF222A35"/>
        <rFont val="Calibri"/>
        <family val="2"/>
        <scheme val="minor"/>
      </rPr>
      <t>Introducir criterios de desempeño, calidad y efectividad en la distribución de recursos del presupuesto distrital.</t>
    </r>
  </si>
  <si>
    <t xml:space="preserve">DHO3 Incentivar el uso deTecnologías de información ( OneDrive, SharePoint y Bogdata) </t>
  </si>
  <si>
    <t>Transparencia, Acceso a la Información Pública y lucha Contra la Corrupción</t>
  </si>
  <si>
    <t>GF1 Fomentar el cumplimiento oportuno de las obligaciones tributarias con el fin de maximizar el recaudo tributario y la redistribución del ingreso en la ciudad.</t>
  </si>
  <si>
    <t>7669 - Fortalecimiento de servicios tecnológicos en solución híbrida para la Secretaría Distrital de Hacienda de Bogotá </t>
  </si>
  <si>
    <r>
      <rPr>
        <sz val="11"/>
        <color rgb="FF000000"/>
        <rFont val="Calibri"/>
        <family val="2"/>
        <scheme val="minor"/>
      </rPr>
      <t>GF5</t>
    </r>
    <r>
      <rPr>
        <sz val="11"/>
        <color rgb="FF222A35"/>
        <rFont val="Calibri"/>
        <family val="2"/>
        <scheme val="minor"/>
      </rPr>
      <t xml:space="preserve">-Desarrollar mecanismos para el financiamiento y priorización de inversiones en el área metropolitana de Bogotá. </t>
    </r>
  </si>
  <si>
    <t>GF2 Estimular la actividad productiva a través del fomento de los incentivos tributarios vigentes en el Distrito Capital para la reactivación económica.</t>
  </si>
  <si>
    <t>Oficina de Depuración de Cartera</t>
  </si>
  <si>
    <t>GF3 Implementación de un sistema de seguimiento y evaluación de la calidad del gasto público en el
Distrito Capital Bogotá</t>
  </si>
  <si>
    <t>Oficina de Gestión del Servicio y Notificaciones</t>
  </si>
  <si>
    <r>
      <t>P1-</t>
    </r>
    <r>
      <rPr>
        <sz val="11"/>
        <color rgb="FF222A35"/>
        <rFont val="Calibri"/>
        <family val="2"/>
        <scheme val="minor"/>
      </rPr>
      <t>Expandir y mejorar la comunicación con el ciudadano.</t>
    </r>
  </si>
  <si>
    <t>GF4 Crear un mecanismo unificado para la identificación, asignación y distribución de recursos destinados a la atención de  hogares en condición de pobreza y vulnerabilidad en el marco del análisis de complementariedad de la Estrategia Integral de Ingreso Mínimo Garantizado.</t>
  </si>
  <si>
    <t>Subdirección Administrativa y Financiera</t>
  </si>
  <si>
    <r>
      <t>P2-</t>
    </r>
    <r>
      <rPr>
        <sz val="11"/>
        <color rgb="FF000000"/>
        <rFont val="Calibri"/>
        <family val="2"/>
        <scheme val="minor"/>
      </rPr>
      <t>Consolidar un modelo de evaluación de servicio al ciudadano.</t>
    </r>
  </si>
  <si>
    <t>GF4 Consolidar distintas fuentes de recursos de entidades del nivel central y Fondos de Desarrollo Local para el pago de transferencias monetarias a hogares pobres y vulnerables, garantizando la dispersión efectiva de todos los recursos disponibles.</t>
  </si>
  <si>
    <t>Subdirección de Análisis Fiscal</t>
  </si>
  <si>
    <r>
      <t>P3</t>
    </r>
    <r>
      <rPr>
        <sz val="11"/>
        <color rgb="FF222A35"/>
        <rFont val="Calibri"/>
        <family val="2"/>
        <scheme val="minor"/>
      </rPr>
      <t>-Desarrollar prácticas de alto estándar en seguridad de la información de la SDH.</t>
    </r>
  </si>
  <si>
    <t>GF6 Adelantar diligencias de registro para la formalización de unidades productivas, facilitando la financiación del registro mercantil y las tasas de interés de micro créditos</t>
  </si>
  <si>
    <t>Dirección de Informatica y Tecnologia</t>
  </si>
  <si>
    <t>Subdirección de Análisis Sectorial</t>
  </si>
  <si>
    <r>
      <t>P4-</t>
    </r>
    <r>
      <rPr>
        <sz val="11"/>
        <color rgb="FF000000"/>
        <rFont val="Calibri"/>
        <family val="2"/>
        <scheme val="minor"/>
      </rPr>
      <t>Avanzar en el uso, acceso y análisis de los datos.</t>
    </r>
  </si>
  <si>
    <t xml:space="preserve">P1 Mejorar la comunicación con el ciudadano de tal forma que le permita tener un contenido claro y útil </t>
  </si>
  <si>
    <t>Subdirección de Análisis y Sostenibilidad Presupuestal</t>
  </si>
  <si>
    <r>
      <t>P5-</t>
    </r>
    <r>
      <rPr>
        <sz val="11"/>
        <color rgb="FF000000"/>
        <rFont val="Calibri"/>
        <family val="2"/>
        <scheme val="minor"/>
      </rPr>
      <t>Diseñar procesos transversales centrados en los clientes y usuarios de los servicios.</t>
    </r>
  </si>
  <si>
    <t xml:space="preserve">P2 Mejorar la prestacion del servicio de acuerdo con los resultados generados por el modelo de evaluación </t>
  </si>
  <si>
    <t>Subdirección de Asuntos Contractuales</t>
  </si>
  <si>
    <r>
      <t>DHO1</t>
    </r>
    <r>
      <rPr>
        <sz val="11"/>
        <color rgb="FF000000"/>
        <rFont val="Calibri"/>
        <family val="2"/>
        <scheme val="minor"/>
      </rPr>
      <t xml:space="preserve">- Consolidar </t>
    </r>
    <r>
      <rPr>
        <sz val="11"/>
        <color rgb="FF222A35"/>
        <rFont val="Calibri"/>
        <family val="2"/>
        <scheme val="minor"/>
      </rPr>
      <t>un modelo de gestión humana y una cultura organizacional basada en el servicio al ciudadano.</t>
    </r>
  </si>
  <si>
    <t>P3 Hacer seguimiento a la gestión de seguridad de la información, por parte de la alta dirección,  identificando el nivel de estructuración de los procesos de la entidad.</t>
  </si>
  <si>
    <t xml:space="preserve">Plan Institucional de Participación Ciudadana </t>
  </si>
  <si>
    <t>Subdirección de Banca Multilateral y Operaciones</t>
  </si>
  <si>
    <t>P3 Hacer seguimiento a los eventos relacionados a la seguridad de la información reportados por los usuarios a través de la mesa de servicio.</t>
  </si>
  <si>
    <t>Subdirección de Cobro No Tributario</t>
  </si>
  <si>
    <r>
      <rPr>
        <sz val="11"/>
        <color rgb="FF000000"/>
        <rFont val="Calibri"/>
        <family val="2"/>
        <scheme val="minor"/>
      </rPr>
      <t>DHO3</t>
    </r>
    <r>
      <rPr>
        <sz val="11"/>
        <color rgb="FF222A35"/>
        <rFont val="Calibri"/>
        <family val="2"/>
        <scheme val="minor"/>
      </rPr>
      <t>- Afianzar el uso de las tecnologías de información para el mejoramiento de todas las actividades y servicios (gobierno electrónico).</t>
    </r>
  </si>
  <si>
    <t>P4 Poner en operación para  la ciudadanía el observatorio fiscal del distrito.</t>
  </si>
  <si>
    <t>Subdirección de Cobro Tributario</t>
  </si>
  <si>
    <t>P5 Optimizar los procesos de forma que respondan a las necesidades y expectativas de sus usuarios en linea con el diseño de los macroprocesos</t>
  </si>
  <si>
    <t>Subdirección de Consolidación, Gestión e Investigación</t>
  </si>
  <si>
    <t xml:space="preserve">Gestión de la Información Estadística </t>
  </si>
  <si>
    <t xml:space="preserve">Plan de Gestión de la Información Estadística </t>
  </si>
  <si>
    <t>Subdirección de Desarrollo Social</t>
  </si>
  <si>
    <t>Plan para la política de gestión de información geoespacial para el Distrito Capital</t>
  </si>
  <si>
    <t>Subdirección de Determinación</t>
  </si>
  <si>
    <t>X</t>
  </si>
  <si>
    <t>Subdirección de Educación Tributaria y Servicio</t>
  </si>
  <si>
    <t>Subdirección de Financiamiento con otras Entidades</t>
  </si>
  <si>
    <t>Subdirección de Finanzas Distritales</t>
  </si>
  <si>
    <t>Subdirección de Gestión Contable de Hacienda</t>
  </si>
  <si>
    <t>Subdirección de Gestión de la Información Presupuestal</t>
  </si>
  <si>
    <t>Subdirección de Gestión Documental</t>
  </si>
  <si>
    <t>Subdirección de Gestión Judicial</t>
  </si>
  <si>
    <t>Subdirección de Infraestructura de TIC</t>
  </si>
  <si>
    <t>Subdirección de Infraestructura y Localidades</t>
  </si>
  <si>
    <t>Subdirección de Operación Financiera</t>
  </si>
  <si>
    <t>Subdirección de Planeación e Inteligencia Tributaria</t>
  </si>
  <si>
    <t>Subdirección de Planeación Financiera e Inversiones</t>
  </si>
  <si>
    <t>Subdirección de Recaudación y Cuentas Corrientes</t>
  </si>
  <si>
    <t>Subdirección de Servicios de TIC</t>
  </si>
  <si>
    <t>Subdirección de Soluciones de TIC</t>
  </si>
  <si>
    <t>Subdirección del Talento Humano</t>
  </si>
  <si>
    <t>Subdirección Jurídica de Hacienda</t>
  </si>
  <si>
    <t>Subdirección Jurídico Tributaria</t>
  </si>
  <si>
    <t>Etiquetas de fila</t>
  </si>
  <si>
    <t xml:space="preserve">Cuenta de 3. Acción estratégica </t>
  </si>
  <si>
    <t>cifras depuradas</t>
  </si>
  <si>
    <t>consolidado Perspectiva</t>
  </si>
  <si>
    <t>Plan Estratégico 2024 - 2028
(Fase 1 análisis de contexto interno y externo 30%
fase 2  Formulación 50%
fase 3 Socializacion 20%)</t>
  </si>
  <si>
    <t>Liliam Andrea Patiño - Contratista</t>
  </si>
  <si>
    <t>trámites analizados</t>
  </si>
  <si>
    <t xml:space="preserve">Programa de Transparencia y ética pública </t>
  </si>
  <si>
    <t>Rolando Garnica</t>
  </si>
  <si>
    <t>Gestión del conocimiento y la Innovación</t>
  </si>
  <si>
    <t>Porcentaje de ejes de conocimiento mapeados</t>
  </si>
  <si>
    <r>
      <rPr>
        <b/>
        <sz val="11"/>
        <color rgb="FF000000"/>
        <rFont val="Calibri"/>
        <family val="2"/>
        <scheme val="minor"/>
      </rPr>
      <t xml:space="preserve">Vigencia 2024: </t>
    </r>
    <r>
      <rPr>
        <sz val="11"/>
        <color rgb="FF000000"/>
        <rFont val="Calibri"/>
        <family val="2"/>
        <scheme val="minor"/>
      </rPr>
      <t>9 procesos rediseñados y aprobados</t>
    </r>
  </si>
  <si>
    <t xml:space="preserve"> $931.941 millones de pesos recaudados</t>
  </si>
  <si>
    <t>María Fernanda Martínez Arteaga - Profesional Universitario Oficina de Cobro General</t>
  </si>
  <si>
    <t>$10.500 millones de pesos recaudados</t>
  </si>
  <si>
    <t>Sumatoria de ferias de servicio realizadas durante la vigencia</t>
  </si>
  <si>
    <t>Natalia Jimenez Melendez  - Jefe Oficina de Gestión del Servicio y Notificaciones</t>
  </si>
  <si>
    <t>Luisa Maria de la Esperanza dominguez / Profesional Universitario</t>
  </si>
  <si>
    <t>(en blanco)</t>
  </si>
  <si>
    <t>Realizar informes de monitoreo de controles de riesgos identifcados en los procesos de la SDH, que a nivel inherente, se ubiquen en los niveles alto y extremo y que se incluyan dentro de la muestra proyectada para el año</t>
  </si>
  <si>
    <t>Total general</t>
  </si>
  <si>
    <r>
      <rPr>
        <b/>
        <sz val="10"/>
        <rFont val="Calibri"/>
        <family val="2"/>
        <scheme val="minor"/>
      </rPr>
      <t xml:space="preserve">Vigencia 2024:  </t>
    </r>
    <r>
      <rPr>
        <sz val="10"/>
        <rFont val="Calibri"/>
        <family val="2"/>
        <scheme val="minor"/>
      </rPr>
      <t>Un Reporte semestral  del seguimiento de la gestión de seguridad de la información a la alta dirección.</t>
    </r>
  </si>
  <si>
    <r>
      <rPr>
        <b/>
        <sz val="10"/>
        <color theme="1"/>
        <rFont val="Calibri"/>
        <family val="2"/>
        <scheme val="minor"/>
      </rPr>
      <t xml:space="preserve">Vigencia 2024: </t>
    </r>
    <r>
      <rPr>
        <sz val="10"/>
        <rFont val="Calibri"/>
        <family val="2"/>
        <scheme val="minor"/>
      </rPr>
      <t>90% de incidentes gestionados</t>
    </r>
  </si>
  <si>
    <t>Vigencia 2024:  Aumentar el porcentaje de contribuyentes  que estan totalmente de acuerdo respecto a la claridad y utilidad de los contenidos publicados en los medios de comunicación (de acuerdo con el resultado de la Encuesta de satisfacción 2023)</t>
  </si>
  <si>
    <t>Indice de Claridad y Utilidad de las comunicaciones SDH para Contribuyentes</t>
  </si>
  <si>
    <t>Maria Cristina Ruiz Perez - 
Profesional Especializado</t>
  </si>
  <si>
    <t>Resultado encuesta de satisfacción 2023 + 0.5</t>
  </si>
  <si>
    <t>Linemientos y directrices Alcaldia mayor de Bogotá D.C.</t>
  </si>
  <si>
    <t>(Publicaciones ejecutadas  del plan de Comunicación anual en el trimestre /Publicaciones programadas en el plan de Comunicaciónes anual en el trimestre)*100</t>
  </si>
  <si>
    <t>Ley 1755</t>
  </si>
  <si>
    <t>Programa de Trasnparencia y etica publica</t>
  </si>
  <si>
    <t>Seguimiento a la repuesta oportuna de las PQRS por área</t>
  </si>
  <si>
    <t>Atención  oportuna a las PQRS recibidas en las áreas</t>
  </si>
  <si>
    <t>Numero de PQRS contestadas a tiempo / PQRS recibidas en el periodo</t>
  </si>
  <si>
    <t xml:space="preserve">Gestor de área </t>
  </si>
  <si>
    <t>Lider del proceso</t>
  </si>
  <si>
    <t>Dirección Distrital de Tesoreria</t>
  </si>
  <si>
    <t>Dirección Distrital de Crédito Píblico</t>
  </si>
  <si>
    <t>Dirección de Estadisticas y Estudios Fiscales</t>
  </si>
  <si>
    <t>Dirección Juridica</t>
  </si>
  <si>
    <t>Culminar la caracterización de los procesos de aucerdo con la optimizacion del modelo de macroprocesos y sus respectivos documentos asociados</t>
  </si>
  <si>
    <t>depende de cada area (Plan de actualización)</t>
  </si>
  <si>
    <t>Numero de documentos actualizados de acuerdo a la optimizacion del mdl de macroprocesos</t>
  </si>
  <si>
    <t>$ 13.420.530 millones de pesos</t>
  </si>
  <si>
    <t>(Valor del recaudo oportuno obtenido / Valor meta recaudo oportuno) * 100</t>
  </si>
  <si>
    <t>$ 279.994 millones de pesos</t>
  </si>
  <si>
    <t>(Valor del recaudo por gestión obtenido / Valor meta recaudo por gestión) * 100</t>
  </si>
  <si>
    <t xml:space="preserve">Lograr la formalización de 2.000 unidades productivas </t>
  </si>
  <si>
    <t>Plan Anticorrupción y de Atención al Ciudadano</t>
  </si>
  <si>
    <t>Plan Estratégico de Talento
Humano</t>
  </si>
  <si>
    <t xml:space="preserve">Número de actividades de
difusión realizadas </t>
  </si>
  <si>
    <t>OFD  actualizado en la pagina web</t>
  </si>
  <si>
    <t>6 actualizaciones de contenido OFD</t>
  </si>
  <si>
    <t>Cantidad de actualizaciones de contenido OFD</t>
  </si>
  <si>
    <t>Cantidad de actualizaciones realizadas en el OFD en la vigencia</t>
  </si>
  <si>
    <t>Jorge Luis Prieto - Subdirector Análisis Sectorial</t>
  </si>
  <si>
    <t>Avance del Documento Metodológico/Cronograma</t>
  </si>
  <si>
    <t>Documento técnico</t>
  </si>
  <si>
    <t>Avance documento técnico/Cronograma</t>
  </si>
  <si>
    <t>Actualmente este es un indicador de proceso. Distribución mensual: Abril 20%, mayo, junio,julio,agosto, septiembre octubre 10%, Noviembre 20%</t>
  </si>
  <si>
    <t>(Número de actividades ejecutadas/Total de actividades programadas)*100</t>
  </si>
  <si>
    <t>Diseñar roles compuestos en el sistema BogData</t>
  </si>
  <si>
    <t>Avance en el cumplimiento del cronograma de capacitación</t>
  </si>
  <si>
    <t>Todos los procesos de la DDT</t>
  </si>
  <si>
    <t>Olga Lucia Guzman</t>
  </si>
  <si>
    <t xml:space="preserve">Realizar dos eventos de divulgación de la información jurídica hacendaria para conocimiento y apropiación  de los usuarios internos y externos  </t>
  </si>
  <si>
    <t>(# de capacitaciones realizadas en el semestre / capacitaciones programadas para la vigencia (2)) *100</t>
  </si>
  <si>
    <r>
      <rPr>
        <sz val="11"/>
        <color rgb="FF000000"/>
        <rFont val="Calibri"/>
        <family val="2"/>
      </rPr>
      <t xml:space="preserve">Revisar el Libro  "Aspectos Jurídicos de las Finanzas Territoriales" Publicado en la pagina Web, </t>
    </r>
    <r>
      <rPr>
        <sz val="11"/>
        <color rgb="FFFF0000"/>
        <rFont val="Calibri"/>
        <family val="2"/>
      </rPr>
      <t xml:space="preserve">de acuerdo con los cambios que el PDL y el Acuerdo y el Decreto de Presupuesto para la vigencia </t>
    </r>
    <r>
      <rPr>
        <sz val="11"/>
        <color rgb="FF000000"/>
        <rFont val="Calibri"/>
        <family val="2"/>
      </rPr>
      <t>puedan incluir</t>
    </r>
  </si>
  <si>
    <r>
      <rPr>
        <sz val="11"/>
        <color rgb="FF000000"/>
        <rFont val="Calibri"/>
        <family val="2"/>
        <scheme val="minor"/>
      </rPr>
      <t xml:space="preserve">Revisar  </t>
    </r>
    <r>
      <rPr>
        <sz val="11"/>
        <color rgb="FF000000"/>
        <rFont val="Calibri"/>
        <family val="2"/>
        <scheme val="minor"/>
      </rPr>
      <t>Libro  "Aspectos Jurídicos de las Finanzas Territoriales"</t>
    </r>
  </si>
  <si>
    <t>(Efectuar revisión de actualización durante el semestre/Efectuar dos (2) revisiones de actualización durante el período)*100</t>
  </si>
  <si>
    <t xml:space="preserve">dos (2) informes al Comité de Conciliación </t>
  </si>
  <si>
    <t>informes al comité de conciliación</t>
  </si>
  <si>
    <t>cantidad de Informes presentados ante el comité de conciliación en el periodo.</t>
  </si>
  <si>
    <t>cuatro (4) Socializaciones producto de las mesas técnicas jurídicas de análisis de casos.</t>
  </si>
  <si>
    <t xml:space="preserve">Cantidad de socializaciones de los lineamientos y recomendaciones realizadas en el periodo </t>
  </si>
  <si>
    <t xml:space="preserve">Cuatro (4)  capacitaciones, una (1)trimestral para el fortalecimiento de habilidades en las plataforma BOGDATA modulo MM y la plataforma SECOP (secop ii, tvec) </t>
  </si>
  <si>
    <t>(# de capacitaciones realizadas en el período /#capacitaciones programadas (4)) *100</t>
  </si>
  <si>
    <t xml:space="preserve">Relizar seguimiento a los canales a partir de los lineamientos definidos dentro del modelo de servicio de la SDH y Presentar a nivel directivo resultado de los seguimientos a la operación de esos canales </t>
  </si>
  <si>
    <t>Hacer monitoreo a las acciones incluidas en la estrategia de participación</t>
  </si>
  <si>
    <t>Aumentar en 4 puntos el porcentaje de ciudadanos y contribuyentes  que confia o es neutro respecto a la gestión de la SDH</t>
  </si>
  <si>
    <t>Porcentaje de ciudadanos y contribuyentes  que  califican el nivel de confianza en la gestión de la SDH como totalmente deacuerdo o neutro (linea Base 58%)</t>
  </si>
  <si>
    <t xml:space="preserve">Yanny Clavijo
Victor Manuel Hernandez </t>
  </si>
  <si>
    <t>Mejorar la prestacion del servicio de acuerdo con los resultados generados por el modelo de evaluación</t>
  </si>
  <si>
    <t>Aumentar el índice de oportunidad  en la atenciòn de solicitudes ciudadanas de la SDH</t>
  </si>
  <si>
    <t>Indice de oportunidad en la atenciòn de solicitudes ciudadanas de la SDH</t>
  </si>
  <si>
    <t>Cantidad de actividades del PINAR ejecutadas durante el trimestre / sesenta  (60) actividades del PINAR proyectadas durante el 2024 *100</t>
  </si>
  <si>
    <t>Cantidad de entregables del Plan de Conservación Documental recibidos a satisfacción durante el mes /Sesenta y un (61)  entregables del Plan de Conservación Documental proyectados en el plan de ejecución del contrato para el 2024*100</t>
  </si>
  <si>
    <t>Cantidad de entregables del Plan de Preservación Digital a Largo Plazo recibidos a satisfacción durante el mes / Veintiun (21)  entregables del Plan de Preservación Digital a Largo Plazo proyectados en el plan de ejecución del contrato para el 2024*100</t>
  </si>
  <si>
    <t xml:space="preserve"> Programa de capacitaciones en gestión documental</t>
  </si>
  <si>
    <t>Cantidad de  capacitaciones en gestión documental  ejecutadas durane el trimestre  /  capacitaciones en gestión documental proyectadas durante el 2024 *100</t>
  </si>
  <si>
    <t>Programa de transparencia y ética pública</t>
  </si>
  <si>
    <t>100% de las adecuaciones realizadas</t>
  </si>
  <si>
    <t>100% de las instalaciones realizadas</t>
  </si>
  <si>
    <t>Presentaciones y/o informes cuatrimestrales de seguimiento a la ejecución presupuestal de gastos de funcionamiento e inversión:
-Mayo 2024 con corte al 30 de abril 2024.
-Agosto 2024 con corte al 31 de julio 2024.
-Octubre 2024 con corte al 30 de septiembre 2024.</t>
  </si>
  <si>
    <t>Presentaciones de seguimiento a ejecución presupuestal</t>
  </si>
  <si>
    <t>CPR--118</t>
  </si>
  <si>
    <t>Dos (2) envíos de comunicados de seguimiento a la ejecución presupuestal, así:
-Mayo 2024 con corte de información al 30 de abril de 2024.
-Septiembre 2024 con corte de información a 31 de agosto de 2024.</t>
  </si>
  <si>
    <t>2 comunicados de seguimiento a la ejecución presupuestal enviados en 2024.</t>
  </si>
  <si>
    <t>Cuatro (4) informes al año de seguimiento al Plan de Austeridad y los indicadores de los gastos elegibles para la vigencia 2024.</t>
  </si>
  <si>
    <t>100% del cumplimiento de las metas de ahorro establecidas para los gastos elegibles en el Plan de Austeridad 2024</t>
  </si>
  <si>
    <t>(Porcentaje de ahorro logrado en los cuatro gastos elegibles del plan de austeridad 2024 / Porcentaje de ahorro programado para los 4 gastos elegibles) * 100</t>
  </si>
  <si>
    <t>Erika Patricia Herrera Albor, Profesional Universitario</t>
  </si>
  <si>
    <t>Implementar acciones para cerrar las brechas identificadas en la medición de Cultura Organizacional</t>
  </si>
  <si>
    <t>Ejecutar el 50% del plan de trabajo para cerrar las brechas identificadas en la medición durante el 2023</t>
  </si>
  <si>
    <t>Incorporar buenas prácticas de gestión del conocimiento en el Plan de Capacitación</t>
  </si>
  <si>
    <t>Plan de capacitación con practicas de gestión del conocimiento incorporadas</t>
  </si>
  <si>
    <t>Nivel de Ejecución del Cronograma</t>
  </si>
  <si>
    <t>Libardo Castro</t>
  </si>
  <si>
    <t>Implementar actividades de prevención para fortalecer entornos laborales seguros y saludables en modelo híbrido</t>
  </si>
  <si>
    <t>Reporte de Seguimiento de la ejecución del Plan para fortalecer entornos laborales seguros y saludables en modelo híbrido</t>
  </si>
  <si>
    <t xml:space="preserve">Nivel de Ejecución del Cronograma </t>
  </si>
  <si>
    <t>Ejecutar el Plan de Trabajo para generar la Evaluación del desempeño Laboral</t>
  </si>
  <si>
    <t>Cronograma de Trabajo ejecutado</t>
  </si>
  <si>
    <t>Rodolfo Gutierrez Ramírez</t>
  </si>
  <si>
    <t>Reporte del estado de provisión de los empleos de la planta de personal</t>
  </si>
  <si>
    <t xml:space="preserve">Planta de personal provista al 80% </t>
  </si>
  <si>
    <t xml:space="preserve">Nivel de provisión de empleos de planta permanente  de la Entidad </t>
  </si>
  <si>
    <t xml:space="preserve">250 funcionarios capacitados en temas de servio al ciudadano
</t>
  </si>
  <si>
    <t xml:space="preserve">Número de Funcionarios capacitados en temas de servicio al ciudadano
</t>
  </si>
  <si>
    <t xml:space="preserve">Número total  de funcionarios capacitados en temas de servicio al ciudadano en la vigencia
</t>
  </si>
  <si>
    <t xml:space="preserve">
Porcentaje de funcionarios con una evaluación final superior a 70 puntos</t>
  </si>
  <si>
    <t xml:space="preserve">	
Plan Institucional de Gestión Ambiental</t>
  </si>
  <si>
    <t xml:space="preserve">	
Ejecutar las actividades establecidas en el Plan de Acción Anual PIGA de la vigencia 2024.</t>
  </si>
  <si>
    <t>100% de PIGA ejecutado</t>
  </si>
  <si>
    <t>Actividades establecidas en el Plan de Acción Anual PIGA de la vigencia 2024 ejecutadas.</t>
  </si>
  <si>
    <t>(Número de actividades ejecutadas del Plan de Acción Anual PIGA_PAI2023/Cuarenta y un (41) actividades planificadas del Plan de Acción Anual PIGA_PAI2023)*100</t>
  </si>
  <si>
    <t>PIGA</t>
  </si>
  <si>
    <t>Implementar el Marco de Gasto de Mediano Plazo para el Plan de Desarrollo Distrital</t>
  </si>
  <si>
    <t>Marco de Gasto de Mediano Plazo 2024 - 2028</t>
  </si>
  <si>
    <t>Herramienta de Gasto de Mediano Plazo implementada en el Plan Distrital de Desarrollo</t>
  </si>
  <si>
    <t>Porcentaje de avance en la implementación del Marco de Gasto de Mediano Plazo</t>
  </si>
  <si>
    <t>(# de Actividades ejecutadas / # Actividades planeadas) * 100
*Actividades planeadas en el cronograma de trabajo.</t>
  </si>
  <si>
    <t>Mabel Patricia Sánchez Renteria - Profesional Especializado 222 30</t>
  </si>
  <si>
    <r>
      <t xml:space="preserve">Revisar </t>
    </r>
    <r>
      <rPr>
        <sz val="12"/>
        <rFont val="Calibri"/>
        <family val="2"/>
        <scheme val="minor"/>
      </rPr>
      <t xml:space="preserve">la pertinencia </t>
    </r>
    <r>
      <rPr>
        <sz val="12"/>
        <color theme="1"/>
        <rFont val="Calibri"/>
        <family val="2"/>
        <scheme val="minor"/>
      </rPr>
      <t>del procedimiento mediante el cual la DDP gestiona la unidad ejecutora Hacienda 02.</t>
    </r>
  </si>
  <si>
    <t>Revisar la pertinencia de los procedimientos y trámites de la Dirección Distrital de Presupuesto</t>
  </si>
  <si>
    <t>Incentivar la gestión del conocimiento en la DDP</t>
  </si>
  <si>
    <t>Documentos técnicos sobre política pública presupuestal</t>
  </si>
  <si>
    <t>Dos (2) documentos técnicos sobre política pública presupuestal</t>
  </si>
  <si>
    <t>Número de documentos técnicos sobre política pública presupuestal</t>
  </si>
  <si>
    <t>Jimmy Alexis Rodríguez Rojas - Subdirector de Finanzas Distritales
Jennifer Lilian Pabón Martínez - Subdirectora de Análisis y Sostenibilidad Presupuestal</t>
  </si>
  <si>
    <t>Realizar capacitación sobre Gestión Financiera para las las entidades distritales (DDP / DDT / DDC)</t>
  </si>
  <si>
    <t>Número de capacitaciones ejecutadas / Número de capacitaciones programadas</t>
  </si>
  <si>
    <r>
      <t>CPR-102
CPR-106
CPR-107
CPR-108</t>
    </r>
    <r>
      <rPr>
        <sz val="12"/>
        <color rgb="FFFF0000"/>
        <rFont val="Calibri"/>
        <family val="2"/>
        <scheme val="minor"/>
      </rPr>
      <t xml:space="preserve">
</t>
    </r>
    <r>
      <rPr>
        <sz val="12"/>
        <color theme="1"/>
        <rFont val="Calibri"/>
        <family val="2"/>
        <scheme val="minor"/>
      </rPr>
      <t>CPR-109
CPR-128
CPR-129</t>
    </r>
  </si>
  <si>
    <t>Realizar un piloto para dos sectores sobre la programación presupuestal y su impacto en el gasto recurrente.</t>
  </si>
  <si>
    <t>Instrumento que permita analisis sobre gastos recurrentes</t>
  </si>
  <si>
    <t xml:space="preserve">POR DEFINIR </t>
  </si>
  <si>
    <t>Jennifer Pabón
Subdirectora de Analisis y Sostenibilidad Presupuestal</t>
  </si>
  <si>
    <t>Informes de análisis de ejecucion presupuestal de las entidades que conforman el Presupuesto Anual</t>
  </si>
  <si>
    <t>(# de informes realizados / # de informes programados) / 100</t>
  </si>
  <si>
    <t>Herramient PMR</t>
  </si>
  <si>
    <t xml:space="preserve"> Número de entidades con la Herramienta Productos, Metas y Resultados Optimizadas IME-2021-2024</t>
  </si>
  <si>
    <t>Indice de uso de las tecnologias de información</t>
  </si>
  <si>
    <t>((Cantidad de usuarios en la vigencia en uso de Office 365 (OneDrive y SharePoint) - Linea Base) / Linea Base) * 100%</t>
  </si>
  <si>
    <t>NA</t>
  </si>
  <si>
    <t>Servicio de gestión tributaria de ICA y ReteICA planeado y diseñado para su operación desde la Oficina Virtual de BogData.</t>
  </si>
  <si>
    <t>Un Contrato perfecccionado, y un Documento de Estructura de Desglose de Trabajo (EDT) aprobado, y un Documento de diseño de BBP (Bussiness Blue Print) aprobado</t>
  </si>
  <si>
    <t>Planeación y Diseño para la operación de ICA y ReteICA en BogData</t>
  </si>
  <si>
    <t>Un Contrato perfecccionado + 
Un Documento de Estructura de Desglose de Trabajo (EDT) aprobado +
Un Documento de diseño de BBP (Bussiness Blue Print) aprobado</t>
  </si>
  <si>
    <t xml:space="preserve"> $            21,830,000,000</t>
  </si>
  <si>
    <t xml:space="preserve">                                        -  </t>
  </si>
  <si>
    <t xml:space="preserve">                                   1.00</t>
  </si>
  <si>
    <t xml:space="preserve">                                   3.00</t>
  </si>
  <si>
    <t>Tomar decisiones basadas en datos a partir del aumento en el uso y aprovechamiento de la información
Formular el plan de apertura, mejora y uso de datos abiertos de la entidad, aprobarlo mediante el comité de gestión y desempeño institucional e integrarlo al plan de acción anual.</t>
  </si>
  <si>
    <t>Respuesta a preguntas del negocio, basada en los resultados de la analítica de datos realizada por la Entidad
Plan de apertura de datos SDH aprobado</t>
  </si>
  <si>
    <t>Aprovechar las diversas soluciones de Analítica de Datos para el Negocio y lograr la respuesta a dos (2) preguntas con base en esta analítica
Publicar datos de interes para las partes interesadas</t>
  </si>
  <si>
    <t>Listado de preguntas de Negocio para ser respondidas y sustentadas a partir de la Analítica de los Datos propios de la Entidad y otros relacionados
Datos publicados en la plataforma Bogotá</t>
  </si>
  <si>
    <t xml:space="preserve">Número de preguntas respondidas con Analítica de los Datos propios de la Entidad y otros relacionados
Conjunto de datos abiertos en el portal </t>
  </si>
  <si>
    <t>Deyanira Valenzuela - Prof. Esp.
Mesa Tecnica DIT</t>
  </si>
  <si>
    <t>José Galeano - Asesor DIT
Guillermo Andres Martinez
Asesor DIT</t>
  </si>
  <si>
    <t xml:space="preserve"> NA </t>
  </si>
  <si>
    <t xml:space="preserve">                                   2.00</t>
  </si>
  <si>
    <t>Empoderar a los ciudadanos a través de la consolidación de un Estado Abierto
Mejorar mediante tecnologia de punta el uso de los conjuntos de datos abiertos de la entidad teniendo en cuenta las necesidades de los usuarios, con el propósito de aumentar su nivel de satisfacción.</t>
  </si>
  <si>
    <t>Orientación de inversiones con participación ciudadana, cuya gestión sea trazable con tecnologías BlockChain o similares, que permitan mostrar el manejo de recursos de origen a destino</t>
  </si>
  <si>
    <t>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t>
  </si>
  <si>
    <t>Indicador de avance en la estructuración del proyecto para lograr la trazabilidad de los recursos tributarios usados en inversión</t>
  </si>
  <si>
    <t>Cantidad de fases de la estructuración completadas y aprobadas de acuerdo al manual de contratación de la SDH</t>
  </si>
  <si>
    <t>Luz Betancourt - Sub Directora Soluciones</t>
  </si>
  <si>
    <t xml:space="preserve">                                   5.00</t>
  </si>
  <si>
    <t>Lograr la formalización de la Arquitectura Empresarial de la SDH como eje y marco para el desarrollo de la Política de Gobierno Digital</t>
  </si>
  <si>
    <t>Alcanzar el nivel 2 en madurez de Arquitectura Empresarial</t>
  </si>
  <si>
    <r>
      <t>Cantidad de etapas alcanzadas</t>
    </r>
    <r>
      <rPr>
        <b/>
        <sz val="12"/>
        <color rgb="FF000000"/>
        <rFont val="Calibri"/>
        <family val="2"/>
      </rPr>
      <t xml:space="preserve">
Etapa 1</t>
    </r>
    <r>
      <rPr>
        <sz val="12"/>
        <color rgb="FF000000"/>
        <rFont val="Calibri"/>
        <family val="2"/>
      </rPr>
      <t>: Establecer el compromiso y dirección institucional de AE</t>
    </r>
    <r>
      <rPr>
        <b/>
        <sz val="12"/>
        <color rgb="FF000000"/>
        <rFont val="Calibri"/>
        <family val="2"/>
      </rPr>
      <t xml:space="preserve">
Etapa 2</t>
    </r>
    <r>
      <rPr>
        <sz val="12"/>
        <color rgb="FF000000"/>
        <rFont val="Calibri"/>
        <family val="2"/>
      </rPr>
      <t>: Crear los Fundamentos de Gestión para el Desarrollo y el Uso de AE</t>
    </r>
    <r>
      <rPr>
        <b/>
        <sz val="12"/>
        <color rgb="FF000000"/>
        <rFont val="Calibri"/>
        <family val="2"/>
      </rPr>
      <t xml:space="preserve">
Etapa 3</t>
    </r>
    <r>
      <rPr>
        <sz val="12"/>
        <color rgb="FF000000"/>
        <rFont val="Calibri"/>
        <family val="2"/>
      </rPr>
      <t>: Desarrollar la versión inicial de AE</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</si>
  <si>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</si>
  <si>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</si>
  <si>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</si>
  <si>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</si>
  <si>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</si>
  <si>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 </t>
  </si>
  <si>
    <t>Migrar el ERP BogData a S/4 Hana
Explicar de cuál a cuál Hana se migra</t>
  </si>
  <si>
    <t>ERP BogData Migrado y en operación desde S/4 Hana</t>
  </si>
  <si>
    <t>ERP BogData operando desde S/4 Hana</t>
  </si>
  <si>
    <t>ERP BogData operando desde S/4 Hana
Qué tanto queda en estándar y qué tanto requiere ajustes de Zs?</t>
  </si>
  <si>
    <t>Hito de Migración del ERP a S/4 Hana + Hito de operación del ERP en S/4 Hana</t>
  </si>
  <si>
    <t>Armonizar los procesos ITIL en el CPR-121 para el soporte a BogData</t>
  </si>
  <si>
    <t>Gestión de cambios, incidentes y problemas realizada con los procedimientos actualizados con la armonización de ITIL en el CPR-121 para BogData</t>
  </si>
  <si>
    <t>Procedimiento de soporte (Incidentes y Problemas) actualizado y publicado en SGC +  procedimiento de cambios  actualizado y publicado en SGC</t>
  </si>
  <si>
    <t>Tener claridad sobre las acciones a desarrollar para digitalizar y automatizar los trámites</t>
  </si>
  <si>
    <t>Un plan de acción para la digitalización y automatización de los trámites</t>
  </si>
  <si>
    <t>Plan completo y aprobado</t>
  </si>
  <si>
    <t xml:space="preserve">                                   0.25</t>
  </si>
  <si>
    <t>Facilitar el acceso de todas las personas a la información publicada en la sede electrónica de la entidad ofreciendo una experiencia de usario satisfactoria</t>
  </si>
  <si>
    <t>Claudia Gomez - Prof Esp.
Layne Bermudez
Prof. Esp.</t>
  </si>
  <si>
    <t>Antonio Olaya - Sub Director Infraestructura
José Galeano - Asesor DIT</t>
  </si>
  <si>
    <t>Incluir un  trámite dentro de la Carpeta Ciudadana</t>
  </si>
  <si>
    <t>Certificado de registro de identificación - RIT en linea</t>
  </si>
  <si>
    <t>100% de consulta de certificado de Registro de Identificación - RIT en Carpeta Ciudadana Digital - CCD.</t>
  </si>
  <si>
    <t>(Actividades de cronograma del proyecto realizadas /Actividades de cronograma de proyecto programadas)*100</t>
  </si>
  <si>
    <t>Atender minimo el 70% de las solicitudes en 12 dias o menos</t>
  </si>
  <si>
    <t>Certificación entregada en menos tiempo</t>
  </si>
  <si>
    <t>70% de certificaciones entregadas en 12 dias o menos</t>
  </si>
  <si>
    <t>Servidores de la SDH caracterizados</t>
  </si>
  <si>
    <t>Número de certificaciones atendidas en 12 dias o menos / total de certificaciones expedidas en el mes</t>
  </si>
  <si>
    <t>Cumplir con las auditorias programadas</t>
  </si>
  <si>
    <t>Cumplir con las evaluaciones programadas</t>
  </si>
  <si>
    <t>Cumplir con los seguimientos programados</t>
  </si>
  <si>
    <t>Contratación de deuda de acuerdo con las solicitudes de financiamiento requeridas por el comité GAP.</t>
  </si>
  <si>
    <t xml:space="preserve">Si no hay solicitudes, 100%,
Desembolsos en el Trimestre/solicitudes Comité GAP </t>
  </si>
  <si>
    <t>Seguimiento a Mercados de capitales locales y externos</t>
  </si>
  <si>
    <t>realizar al menos 1 informe de seguimiento a Bonos del Distrito, indicadores económicos y panorama internacional</t>
  </si>
  <si>
    <t>(# de informes en el trimestre/6)* 100</t>
  </si>
  <si>
    <t xml:space="preserve">Soportes de retroalimentación de la asesoría. </t>
  </si>
  <si>
    <t>Si no hay solicitudes de asesoría , 100%,
Asesorias realizadas/solicitudes recibidas</t>
  </si>
  <si>
    <t>Publicación mensual en la página web de la shd del perfil de la deuda. Total 12
- Publicación mensual en la página web de Estado de la Deuda . Total 12
- Informe trimestral al Concejo de Bogotá. 4</t>
  </si>
  <si>
    <t>(Número de publicaciones realizadas  / número de publicaciones programadas Total 32) * 100</t>
  </si>
  <si>
    <t>Carol Bibian Uribe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</si>
</sst>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6" formatCode="&quot;$&quot;\ #,##0;[Red]\-&quot;$&quot;\ #,##0"/>
    <numFmt numFmtId="42" formatCode="_-&quot;$&quot;\ * #,##0_-;\-&quot;$&quot;\ * #,##0_-;_-&quot;$&quot;\ * &quot;-&quot;_-;_-@_-"/>
    <numFmt numFmtId="43" formatCode="_-* #,##0.00_-;\-* #,##0.00_-;_-* &quot;-&quot;??_-;_-@_-"/>
    <numFmt numFmtId="164" formatCode="_-&quot;XDR&quot;* #,##0.00_-;\-&quot;XDR&quot;* #,##0.00_-;_-&quot;XDR&quot;* &quot;-&quot;??_-;_-@_-"/>
    <numFmt numFmtId="165" formatCode="_ [$€-2]\ * #,##0.00_ ;_ [$€-2]\ * \-#,##0.00_ ;_ [$€-2]\ * &quot;-&quot;??_ "/>
    <numFmt numFmtId="166" formatCode="_-[$$-409]* #,##0_ ;_-[$$-409]* \-#,##0\ ;_-[$$-409]* &quot;-&quot;??_ ;_-@_ "/>
    <numFmt numFmtId="167" formatCode="_-&quot;$&quot;\ * #,##0_-;\-&quot;$&quot;\ * #,##0_-;_-&quot;$&quot;\ * &quot;-&quot;??_-;_-@_-"/>
    <numFmt numFmtId="168" formatCode="0.0%"/>
    <numFmt numFmtId="169" formatCode="_-* #,##0_-;\-* #,##0_-;_-* &quot;-&quot;??_-;_-@_-"/>
    <numFmt numFmtId="170" formatCode="#,##0_ ;\-#,##0\ "/>
    <numFmt numFmtId="171" formatCode="&quot;$&quot;\ #,##0.00"/>
  </numFmts>
  <fonts count="69">
    <font>
      <sz val="11"/>
      <color theme="1"/>
      <name val="Calibri"/>
      <family val="2"/>
      <scheme val="minor"/>
    </font>
    <font>
      <sz val="11"/>
      <color theme="1"/>
      <name val="Calibri"/>
      <family val="2"/>
      <scheme val="minor"/>
    </font>
    <font>
      <sz val="11"/>
      <color indexed="8"/>
      <name val="Calibri"/>
      <family val="2"/>
    </font>
    <font>
      <sz val="10"/>
      <color indexed="8"/>
      <name val="Calibri"/>
      <family val="2"/>
    </font>
    <font>
      <b/>
      <sz val="12"/>
      <name val="Calibri"/>
      <family val="2"/>
    </font>
    <font>
      <sz val="10"/>
      <color indexed="8"/>
      <name val="Arial"/>
      <family val="2"/>
    </font>
    <font>
      <b/>
      <sz val="10"/>
      <name val="Calibri"/>
      <family val="2"/>
    </font>
    <font>
      <sz val="10"/>
      <name val="Arial"/>
      <family val="2"/>
    </font>
    <font>
      <b/>
      <sz val="11"/>
      <color theme="1"/>
      <name val="Calibri"/>
      <family val="2"/>
      <scheme val="minor"/>
    </font>
    <font>
      <b/>
      <sz val="12"/>
      <color indexed="8"/>
      <name val="Calibri"/>
      <family val="2"/>
    </font>
    <font>
      <sz val="14"/>
      <color theme="0" tint="-0.14999847407452621"/>
      <name val="Calibri"/>
      <family val="2"/>
      <scheme val="minor"/>
    </font>
    <font>
      <b/>
      <sz val="11"/>
      <color indexed="8"/>
      <name val="Calibri"/>
      <family val="2"/>
    </font>
    <font>
      <b/>
      <sz val="18"/>
      <color theme="1"/>
      <name val="Calibri"/>
      <family val="2"/>
      <scheme val="minor"/>
    </font>
    <font>
      <b/>
      <sz val="16"/>
      <color rgb="FF434343"/>
      <name val="Arial"/>
      <family val="2"/>
    </font>
    <font>
      <sz val="16"/>
      <color rgb="FF434343"/>
      <name val="Arial"/>
      <family val="2"/>
    </font>
    <font>
      <b/>
      <sz val="16"/>
      <color rgb="FF000000"/>
      <name val="Arial"/>
      <family val="2"/>
    </font>
    <font>
      <sz val="16"/>
      <color rgb="FF000000"/>
      <name val="Arial"/>
      <family val="2"/>
    </font>
    <font>
      <b/>
      <sz val="16"/>
      <color rgb="FF222A35"/>
      <name val="Arial"/>
      <family val="2"/>
    </font>
    <font>
      <sz val="16"/>
      <color rgb="FF222A35"/>
      <name val="Arial"/>
      <family val="2"/>
    </font>
    <font>
      <sz val="11"/>
      <color rgb="FF000000"/>
      <name val="Calibri"/>
      <family val="2"/>
      <scheme val="minor"/>
    </font>
    <font>
      <b/>
      <sz val="11"/>
      <color rgb="FFFF0000"/>
      <name val="Calibri"/>
      <family val="2"/>
      <scheme val="minor"/>
    </font>
    <font>
      <sz val="11"/>
      <color rgb="FFFF0000"/>
      <name val="Calibri"/>
      <family val="2"/>
      <scheme val="minor"/>
    </font>
    <font>
      <sz val="11"/>
      <color rgb="FF434343"/>
      <name val="Calibri"/>
      <family val="2"/>
      <scheme val="minor"/>
    </font>
    <font>
      <sz val="11"/>
      <color rgb="FF222A35"/>
      <name val="Calibri"/>
      <family val="2"/>
      <scheme val="minor"/>
    </font>
    <font>
      <sz val="9"/>
      <name val="Arial"/>
      <family val="2"/>
    </font>
    <font>
      <sz val="11"/>
      <color theme="1"/>
      <name val="Calibri"/>
      <family val="2"/>
      <scheme val="minor"/>
    </font>
    <font>
      <b/>
      <sz val="10"/>
      <color theme="0"/>
      <name val="Calibri"/>
      <family val="2"/>
    </font>
    <font>
      <b/>
      <sz val="24"/>
      <name val="Cavolini"/>
      <family val="4"/>
    </font>
    <font>
      <i/>
      <sz val="9"/>
      <color rgb="FF000000"/>
      <name val="Arial"/>
      <family val="2"/>
    </font>
    <font>
      <i/>
      <sz val="9"/>
      <color theme="1"/>
      <name val="Arial"/>
      <family val="2"/>
    </font>
    <font>
      <b/>
      <sz val="16"/>
      <color theme="1"/>
      <name val="Calibri"/>
      <family val="2"/>
      <scheme val="minor"/>
    </font>
    <font>
      <b/>
      <sz val="20"/>
      <color theme="1"/>
      <name val="Calibri"/>
      <family val="2"/>
      <scheme val="minor"/>
    </font>
    <font>
      <sz val="12"/>
      <color theme="1"/>
      <name val="Calibri"/>
      <family val="2"/>
      <scheme val="minor"/>
    </font>
    <font>
      <sz val="12"/>
      <name val="Calibri"/>
      <family val="2"/>
      <scheme val="minor"/>
    </font>
    <font>
      <sz val="8"/>
      <name val="Calibri"/>
      <family val="2"/>
      <scheme val="minor"/>
    </font>
    <font>
      <sz val="12"/>
      <color theme="0" tint="-0.499984740745262"/>
      <name val="Calibri"/>
      <family val="2"/>
      <scheme val="minor"/>
    </font>
    <font>
      <sz val="11"/>
      <name val="Calibri"/>
      <family val="2"/>
      <scheme val="minor"/>
    </font>
    <font>
      <b/>
      <sz val="9"/>
      <color indexed="81"/>
      <name val="Tahoma"/>
      <family val="2"/>
    </font>
    <font>
      <sz val="9"/>
      <color indexed="81"/>
      <name val="Tahoma"/>
      <family val="2"/>
    </font>
    <font>
      <b/>
      <sz val="11"/>
      <name val="Calibri"/>
      <family val="2"/>
      <scheme val="minor"/>
    </font>
    <font>
      <sz val="11"/>
      <name val="Calibri"/>
      <family val="2"/>
    </font>
    <font>
      <b/>
      <sz val="11"/>
      <color rgb="FF000000"/>
      <name val="Calibri"/>
      <family val="2"/>
      <scheme val="minor"/>
    </font>
    <font>
      <sz val="10"/>
      <color theme="0"/>
      <name val="Calibri"/>
      <family val="2"/>
    </font>
    <font>
      <sz val="12"/>
      <color theme="1"/>
      <name val="Calibri"/>
      <family val="2"/>
    </font>
    <font>
      <sz val="11"/>
      <color theme="0" tint="-0.499984740745262"/>
      <name val="Calibri"/>
      <family val="2"/>
      <scheme val="minor"/>
    </font>
    <font>
      <b/>
      <sz val="10"/>
      <color indexed="81"/>
      <name val="Calibri"/>
      <family val="2"/>
      <scheme val="minor"/>
    </font>
    <font>
      <sz val="10"/>
      <color indexed="81"/>
      <name val="Calibri"/>
      <family val="2"/>
      <scheme val="minor"/>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
      <sz val="11"/>
      <color rgb="FF000000"/>
      <name val="Calibri"/>
      <family val="2"/>
    </font>
    <font>
      <sz val="11"/>
      <color rgb="FFFF0000"/>
      <name val="Calibri (Cuerpo)"/>
    </font>
    <font>
      <sz val="11"/>
      <color rgb="FFFF0000"/>
      <name val="Calibri"/>
      <family val="2"/>
    </font>
    <font>
      <sz val="11"/>
      <color theme="1"/>
      <name val="Calibri"/>
      <family val="2"/>
    </font>
    <font>
      <sz val="12"/>
      <color rgb="FF000000"/>
      <name val="Calibri"/>
      <family val="2"/>
    </font>
    <font>
      <sz val="12"/>
      <color rgb="FFFF0000"/>
      <name val="Calibri"/>
      <family val="2"/>
      <scheme val="minor"/>
    </font>
    <font>
      <sz val="12"/>
      <name val="Calibri"/>
      <family val="2"/>
    </font>
    <font>
      <sz val="12"/>
      <color rgb="FF808080"/>
      <name val="Calibri"/>
      <family val="2"/>
    </font>
    <font>
      <b/>
      <sz val="12"/>
      <color rgb="FF000000"/>
      <name val="Calibri"/>
      <family val="2"/>
    </font>
    <font>
      <b/>
      <sz val="12"/>
      <color theme="1"/>
      <name val="Calibri"/>
      <family val="2"/>
      <scheme val="minor"/>
    </font>
    <font>
      <sz val="12"/>
      <color rgb="FF000000"/>
      <name val="Calibri"/>
      <family val="2"/>
      <scheme val="minor"/>
    </font>
    <font>
      <b/>
      <sz val="12"/>
      <name val="Calibri"/>
      <family val="2"/>
      <scheme val="minor"/>
    </font>
    <font>
      <b/>
      <sz val="12"/>
      <color rgb="FF000000"/>
      <name val="Calibri"/>
      <family val="2"/>
      <scheme val="minor"/>
    </font>
    <font>
      <b/>
      <sz val="9"/>
      <color rgb="FFB43412"/>
      <name val="Arial"/>
      <family val="2"/>
    </font>
    <font>
      <sz val="11"/>
      <color rgb="FF000000"/>
      <name val="Arial"/>
      <family val="2"/>
    </font>
    <font>
      <sz val="9"/>
      <color indexed="81"/>
      <name val="Tahoma"/>
      <charset val="1"/>
    </font>
    <font>
      <b/>
      <sz val="9"/>
      <color indexed="81"/>
      <name val="Tahoma"/>
      <charset val="1"/>
    </font>
    <font>
      <sz val="11"/>
      <color theme="0"/>
      <name val="Calibri"/>
      <family val="2"/>
      <scheme val="minor"/>
    </font>
  </fonts>
  <fills count="16">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DAEEF3"/>
        <bgColor rgb="FF000000"/>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00B0F0"/>
        <bgColor indexed="64"/>
      </patternFill>
    </fill>
    <fill>
      <patternFill patternType="solid">
        <fgColor theme="9"/>
        <bgColor indexed="64"/>
      </patternFill>
    </fill>
  </fills>
  <borders count="31">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10">
    <xf numFmtId="0" fontId="0" fillId="0" borderId="0"/>
    <xf numFmtId="0" fontId="5" fillId="0" borderId="0">
      <alignment vertical="top"/>
    </xf>
    <xf numFmtId="9" fontId="2" fillId="0" borderId="0" applyFont="0" applyFill="0" applyBorder="0" applyAlignment="0" applyProtection="0"/>
    <xf numFmtId="0" fontId="7" fillId="0" borderId="0"/>
    <xf numFmtId="9" fontId="7" fillId="0" borderId="0" applyFont="0" applyFill="0" applyBorder="0" applyAlignment="0" applyProtection="0"/>
    <xf numFmtId="165" fontId="7" fillId="0" borderId="0" applyFont="0" applyFill="0" applyBorder="0" applyAlignment="0" applyProtection="0"/>
    <xf numFmtId="42" fontId="25" fillId="0" borderId="0" applyFont="0" applyFill="0" applyBorder="0" applyAlignment="0" applyProtection="0"/>
    <xf numFmtId="9" fontId="25" fillId="0" borderId="0" applyFont="0" applyFill="0" applyBorder="0" applyAlignment="0" applyProtection="0"/>
    <xf numFmtId="164" fontId="25" fillId="0" borderId="0" applyFont="0" applyFill="0" applyBorder="0" applyAlignment="0" applyProtection="0"/>
    <xf numFmtId="43" fontId="25" fillId="0" borderId="0" applyFont="0" applyFill="0" applyBorder="0" applyAlignment="0" applyProtection="0"/>
  </cellStyleXfs>
  <cellXfs count="563">
    <xf numFmtId="0" fontId="0" fillId="0" borderId="0" xfId="0"/>
    <xf numFmtId="0" fontId="0" fillId="2" borderId="0" xfId="0" applyFill="1"/>
    <xf numFmtId="0" fontId="3" fillId="2" borderId="0" xfId="0" applyFont="1" applyFill="1" applyProtection="1">
      <protection locked="0"/>
    </xf>
    <xf numFmtId="0" fontId="3" fillId="0" borderId="0" xfId="0" applyFont="1" applyProtection="1">
      <protection locked="0"/>
    </xf>
    <xf numFmtId="0" fontId="3" fillId="2" borderId="0" xfId="0" applyFont="1" applyFill="1" applyAlignment="1" applyProtection="1">
      <alignment horizontal="center" vertical="center"/>
      <protection locked="0"/>
    </xf>
    <xf numFmtId="0" fontId="3" fillId="0" borderId="0" xfId="0" applyFont="1" applyAlignment="1" applyProtection="1">
      <alignment horizontal="center" vertical="center"/>
      <protection locked="0"/>
    </xf>
    <xf numFmtId="0" fontId="0" fillId="2" borderId="12" xfId="0" applyFill="1" applyBorder="1"/>
    <xf numFmtId="0" fontId="0" fillId="0" borderId="0" xfId="0" applyAlignment="1">
      <alignment vertical="center"/>
    </xf>
    <xf numFmtId="0" fontId="12" fillId="2" borderId="10" xfId="0" applyFont="1" applyFill="1" applyBorder="1" applyAlignment="1">
      <alignment horizontal="center" vertical="center"/>
    </xf>
    <xf numFmtId="0" fontId="13" fillId="2" borderId="11" xfId="0" applyFont="1" applyFill="1" applyBorder="1" applyAlignment="1">
      <alignment vertical="center" wrapText="1" readingOrder="1"/>
    </xf>
    <xf numFmtId="0" fontId="15" fillId="2" borderId="11" xfId="0" applyFont="1" applyFill="1" applyBorder="1" applyAlignment="1">
      <alignment vertical="center" wrapText="1" readingOrder="1"/>
    </xf>
    <xf numFmtId="0" fontId="17" fillId="2" borderId="11" xfId="0" applyFont="1" applyFill="1" applyBorder="1" applyAlignment="1">
      <alignment horizontal="left" vertical="center" wrapText="1" readingOrder="1"/>
    </xf>
    <xf numFmtId="0" fontId="15" fillId="2" borderId="11" xfId="0" applyFont="1" applyFill="1" applyBorder="1" applyAlignment="1">
      <alignment horizontal="left" vertical="center" wrapText="1" readingOrder="1"/>
    </xf>
    <xf numFmtId="0" fontId="11"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horizontal="center"/>
      <protection locked="0"/>
    </xf>
    <xf numFmtId="0" fontId="0" fillId="2" borderId="0" xfId="0" applyFill="1" applyProtection="1">
      <protection locked="0"/>
    </xf>
    <xf numFmtId="0" fontId="9" fillId="0" borderId="0" xfId="0" applyFont="1" applyProtection="1">
      <protection locked="0"/>
    </xf>
    <xf numFmtId="0" fontId="4" fillId="0" borderId="0" xfId="0" applyFont="1" applyAlignment="1" applyProtection="1">
      <alignment horizontal="left" vertical="center"/>
      <protection locked="0"/>
    </xf>
    <xf numFmtId="0" fontId="0" fillId="0" borderId="0" xfId="0" applyAlignment="1" applyProtection="1">
      <alignment vertical="center"/>
      <protection locked="0"/>
    </xf>
    <xf numFmtId="0" fontId="0" fillId="0" borderId="1" xfId="0" applyBorder="1" applyAlignment="1" applyProtection="1">
      <alignment vertical="center"/>
      <protection locked="0"/>
    </xf>
    <xf numFmtId="0" fontId="0" fillId="2" borderId="0" xfId="0" applyFill="1" applyAlignment="1" applyProtection="1">
      <alignment vertical="center"/>
      <protection locked="0"/>
    </xf>
    <xf numFmtId="0" fontId="8" fillId="0" borderId="0" xfId="0" applyFont="1"/>
    <xf numFmtId="0" fontId="19" fillId="0" borderId="0" xfId="0" applyFont="1" applyAlignment="1">
      <alignment horizontal="left"/>
    </xf>
    <xf numFmtId="0" fontId="20" fillId="0" borderId="0" xfId="0" applyFont="1"/>
    <xf numFmtId="0" fontId="24" fillId="4" borderId="9" xfId="0" applyFont="1" applyFill="1" applyBorder="1"/>
    <xf numFmtId="0" fontId="0" fillId="0" borderId="0" xfId="0" applyAlignment="1">
      <alignment wrapText="1"/>
    </xf>
    <xf numFmtId="0" fontId="6" fillId="3" borderId="3" xfId="0" applyFont="1" applyFill="1" applyBorder="1" applyAlignment="1" applyProtection="1">
      <alignment horizontal="center" vertical="center" wrapText="1"/>
      <protection locked="0"/>
    </xf>
    <xf numFmtId="0" fontId="3" fillId="0" borderId="0" xfId="0" applyFont="1" applyAlignment="1" applyProtection="1">
      <alignment vertical="top"/>
      <protection locked="0"/>
    </xf>
    <xf numFmtId="0" fontId="10" fillId="0" borderId="2" xfId="0" applyFont="1" applyBorder="1" applyAlignment="1" applyProtection="1">
      <alignment horizontal="center" vertical="center"/>
      <protection locked="0"/>
    </xf>
    <xf numFmtId="0" fontId="10" fillId="0" borderId="0" xfId="0" applyFont="1" applyAlignment="1" applyProtection="1">
      <alignment horizontal="center" vertical="center"/>
      <protection locked="0"/>
    </xf>
    <xf numFmtId="42" fontId="0" fillId="0" borderId="3" xfId="6" applyFont="1" applyBorder="1" applyAlignment="1" applyProtection="1">
      <alignment vertical="center" wrapText="1"/>
      <protection locked="0"/>
    </xf>
    <xf numFmtId="0" fontId="27" fillId="0" borderId="0" xfId="0" applyFont="1" applyAlignment="1" applyProtection="1">
      <alignment horizontal="left" vertical="center"/>
      <protection locked="0"/>
    </xf>
    <xf numFmtId="0" fontId="28" fillId="0" borderId="0" xfId="0" applyFont="1" applyAlignment="1">
      <alignment vertical="center" wrapText="1"/>
    </xf>
    <xf numFmtId="0" fontId="29" fillId="0" borderId="0" xfId="0" applyFont="1" applyAlignment="1">
      <alignment vertical="center" wrapText="1"/>
    </xf>
    <xf numFmtId="0" fontId="6" fillId="7" borderId="3" xfId="0" applyFont="1" applyFill="1" applyBorder="1" applyAlignment="1" applyProtection="1">
      <alignment horizontal="left" vertical="center" wrapText="1"/>
      <protection locked="0"/>
    </xf>
    <xf numFmtId="0" fontId="11" fillId="0" borderId="8" xfId="0" applyFont="1" applyBorder="1" applyAlignment="1" applyProtection="1">
      <alignment horizontal="left" vertical="center"/>
      <protection locked="0"/>
    </xf>
    <xf numFmtId="0" fontId="6" fillId="8" borderId="3" xfId="0" applyFont="1" applyFill="1" applyBorder="1" applyAlignment="1" applyProtection="1">
      <alignment horizontal="center" vertical="center" wrapText="1"/>
      <protection locked="0"/>
    </xf>
    <xf numFmtId="9" fontId="0" fillId="0" borderId="0" xfId="7" applyFont="1"/>
    <xf numFmtId="9" fontId="31" fillId="0" borderId="1" xfId="7" applyFont="1" applyBorder="1" applyAlignment="1" applyProtection="1">
      <alignment horizontal="left" vertical="center"/>
      <protection locked="0"/>
    </xf>
    <xf numFmtId="0" fontId="32" fillId="0" borderId="3" xfId="0" applyFont="1" applyBorder="1" applyAlignment="1" applyProtection="1">
      <alignment vertical="center" wrapText="1"/>
      <protection locked="0"/>
    </xf>
    <xf numFmtId="0" fontId="32" fillId="0" borderId="3" xfId="0" applyFont="1" applyBorder="1" applyAlignment="1" applyProtection="1">
      <alignment horizontal="center" vertical="center" wrapText="1"/>
      <protection locked="0"/>
    </xf>
    <xf numFmtId="0" fontId="33" fillId="0" borderId="3" xfId="0" applyFont="1" applyBorder="1" applyAlignment="1" applyProtection="1">
      <alignment vertical="center" wrapText="1"/>
      <protection locked="0"/>
    </xf>
    <xf numFmtId="0" fontId="32" fillId="0" borderId="3" xfId="0" applyFont="1" applyBorder="1" applyAlignment="1" applyProtection="1">
      <alignment vertical="center"/>
      <protection locked="0"/>
    </xf>
    <xf numFmtId="0" fontId="0" fillId="0" borderId="3" xfId="0" applyBorder="1" applyAlignment="1" applyProtection="1">
      <alignment vertical="center" wrapText="1"/>
      <protection locked="0"/>
    </xf>
    <xf numFmtId="9" fontId="0" fillId="0" borderId="3" xfId="7" applyFont="1" applyBorder="1" applyAlignment="1" applyProtection="1">
      <alignment vertical="center" wrapText="1"/>
      <protection locked="0"/>
    </xf>
    <xf numFmtId="9" fontId="31" fillId="0" borderId="4" xfId="7" applyFont="1" applyBorder="1" applyAlignment="1" applyProtection="1">
      <alignment horizontal="left" vertical="center"/>
      <protection locked="0"/>
    </xf>
    <xf numFmtId="9" fontId="31" fillId="0" borderId="6" xfId="7" applyFont="1" applyBorder="1" applyAlignment="1" applyProtection="1">
      <alignment horizontal="left" vertical="center"/>
      <protection locked="0"/>
    </xf>
    <xf numFmtId="0" fontId="0" fillId="0" borderId="5" xfId="0" applyBorder="1" applyAlignment="1" applyProtection="1">
      <alignment vertical="center"/>
      <protection locked="0"/>
    </xf>
    <xf numFmtId="0" fontId="6" fillId="7" borderId="3" xfId="0" applyFont="1" applyFill="1" applyBorder="1" applyAlignment="1" applyProtection="1">
      <alignment horizontal="center" vertical="center" wrapText="1"/>
      <protection locked="0"/>
    </xf>
    <xf numFmtId="0" fontId="11" fillId="0" borderId="0" xfId="0" applyFont="1" applyAlignment="1" applyProtection="1">
      <alignment horizontal="left" vertical="center"/>
      <protection locked="0"/>
    </xf>
    <xf numFmtId="0" fontId="35" fillId="0" borderId="3" xfId="0" applyFont="1" applyBorder="1" applyAlignment="1" applyProtection="1">
      <alignment vertical="center" wrapText="1"/>
      <protection locked="0"/>
    </xf>
    <xf numFmtId="0" fontId="33" fillId="2" borderId="3" xfId="0" applyFont="1" applyFill="1" applyBorder="1" applyAlignment="1" applyProtection="1">
      <alignment horizontal="center" vertical="center" wrapText="1"/>
      <protection locked="0"/>
    </xf>
    <xf numFmtId="0" fontId="33" fillId="2" borderId="3" xfId="0" applyFont="1" applyFill="1" applyBorder="1" applyAlignment="1" applyProtection="1">
      <alignment vertical="center" wrapText="1"/>
      <protection locked="0"/>
    </xf>
    <xf numFmtId="0" fontId="33" fillId="2" borderId="3" xfId="0" applyFont="1" applyFill="1" applyBorder="1" applyAlignment="1" applyProtection="1">
      <alignment horizontal="center" vertical="center"/>
      <protection locked="0"/>
    </xf>
    <xf numFmtId="0" fontId="36" fillId="2" borderId="3" xfId="0" applyFont="1" applyFill="1" applyBorder="1" applyAlignment="1" applyProtection="1">
      <alignment horizontal="center" vertical="center" wrapText="1"/>
      <protection locked="0"/>
    </xf>
    <xf numFmtId="42" fontId="36" fillId="2" borderId="3" xfId="6" applyFont="1" applyFill="1" applyBorder="1" applyAlignment="1" applyProtection="1">
      <alignment horizontal="right" vertical="center" wrapText="1"/>
      <protection locked="0"/>
    </xf>
    <xf numFmtId="0" fontId="36" fillId="9" borderId="3" xfId="0" applyFont="1" applyFill="1" applyBorder="1" applyAlignment="1" applyProtection="1">
      <alignment vertical="center" wrapText="1"/>
      <protection locked="0"/>
    </xf>
    <xf numFmtId="0" fontId="33" fillId="9" borderId="3" xfId="0" applyFont="1" applyFill="1" applyBorder="1" applyAlignment="1" applyProtection="1">
      <alignment horizontal="center" vertical="center" wrapText="1"/>
      <protection locked="0"/>
    </xf>
    <xf numFmtId="0" fontId="33" fillId="9" borderId="3" xfId="0" applyFont="1" applyFill="1" applyBorder="1" applyAlignment="1" applyProtection="1">
      <alignment vertical="center" wrapText="1"/>
      <protection locked="0"/>
    </xf>
    <xf numFmtId="0" fontId="39" fillId="9" borderId="3" xfId="0" applyFont="1" applyFill="1" applyBorder="1" applyAlignment="1" applyProtection="1">
      <alignment vertical="center" wrapText="1"/>
      <protection locked="0"/>
    </xf>
    <xf numFmtId="0" fontId="36" fillId="9" borderId="3" xfId="0" applyFont="1" applyFill="1" applyBorder="1" applyAlignment="1" applyProtection="1">
      <alignment horizontal="left" vertical="center" wrapText="1"/>
      <protection locked="0"/>
    </xf>
    <xf numFmtId="0" fontId="36" fillId="9" borderId="3" xfId="0" applyFont="1" applyFill="1" applyBorder="1" applyAlignment="1" applyProtection="1">
      <alignment horizontal="center" vertical="center"/>
      <protection locked="0"/>
    </xf>
    <xf numFmtId="0" fontId="36" fillId="9" borderId="3" xfId="0" applyFont="1" applyFill="1" applyBorder="1" applyAlignment="1">
      <alignment vertical="center" wrapText="1"/>
    </xf>
    <xf numFmtId="0" fontId="36" fillId="9" borderId="3" xfId="0" applyFont="1" applyFill="1" applyBorder="1" applyAlignment="1" applyProtection="1">
      <alignment horizontal="center" vertical="center" wrapText="1"/>
      <protection locked="0"/>
    </xf>
    <xf numFmtId="0" fontId="36" fillId="9" borderId="3" xfId="0" applyFont="1" applyFill="1" applyBorder="1" applyAlignment="1" applyProtection="1">
      <alignment horizontal="right" vertical="center"/>
      <protection locked="0"/>
    </xf>
    <xf numFmtId="10" fontId="36" fillId="0" borderId="3" xfId="7" applyNumberFormat="1" applyFont="1" applyBorder="1" applyAlignment="1" applyProtection="1">
      <alignment vertical="center" wrapText="1"/>
      <protection locked="0"/>
    </xf>
    <xf numFmtId="2" fontId="36" fillId="0" borderId="3" xfId="7" applyNumberFormat="1" applyFont="1" applyBorder="1" applyAlignment="1" applyProtection="1">
      <alignment vertical="center" wrapText="1"/>
      <protection locked="0"/>
    </xf>
    <xf numFmtId="1" fontId="0" fillId="0" borderId="3" xfId="7" applyNumberFormat="1" applyFont="1" applyBorder="1" applyAlignment="1" applyProtection="1">
      <alignment vertical="center" wrapText="1"/>
      <protection locked="0"/>
    </xf>
    <xf numFmtId="0" fontId="0" fillId="0" borderId="3" xfId="0" applyBorder="1" applyProtection="1">
      <protection locked="0"/>
    </xf>
    <xf numFmtId="0" fontId="0" fillId="0" borderId="3" xfId="0" applyBorder="1" applyAlignment="1" applyProtection="1">
      <alignment wrapText="1"/>
      <protection locked="0"/>
    </xf>
    <xf numFmtId="0" fontId="0" fillId="0" borderId="3" xfId="0" applyBorder="1" applyAlignment="1" applyProtection="1">
      <alignment horizontal="center" wrapText="1"/>
      <protection locked="0"/>
    </xf>
    <xf numFmtId="0" fontId="0" fillId="2" borderId="3" xfId="0" applyFill="1" applyBorder="1" applyAlignment="1" applyProtection="1">
      <alignment horizontal="center" wrapText="1"/>
      <protection locked="0"/>
    </xf>
    <xf numFmtId="0" fontId="21" fillId="0" borderId="3" xfId="0" applyFont="1" applyBorder="1" applyAlignment="1" applyProtection="1">
      <alignment wrapText="1"/>
      <protection locked="0"/>
    </xf>
    <xf numFmtId="17" fontId="6" fillId="7" borderId="3" xfId="0" applyNumberFormat="1" applyFont="1" applyFill="1" applyBorder="1" applyAlignment="1" applyProtection="1">
      <alignment horizontal="center" vertical="center" wrapText="1"/>
      <protection locked="0"/>
    </xf>
    <xf numFmtId="1" fontId="40" fillId="10" borderId="3" xfId="0" applyNumberFormat="1" applyFont="1" applyFill="1" applyBorder="1" applyAlignment="1">
      <alignment vertical="center" wrapText="1"/>
    </xf>
    <xf numFmtId="0" fontId="36" fillId="0" borderId="3" xfId="0" applyFont="1" applyBorder="1" applyAlignment="1" applyProtection="1">
      <alignment vertical="center"/>
      <protection locked="0"/>
    </xf>
    <xf numFmtId="6" fontId="36" fillId="2" borderId="3" xfId="6" applyNumberFormat="1" applyFont="1" applyFill="1" applyBorder="1" applyAlignment="1" applyProtection="1">
      <alignment horizontal="right" vertical="center" wrapText="1"/>
      <protection locked="0"/>
    </xf>
    <xf numFmtId="9" fontId="36" fillId="0" borderId="3" xfId="7" applyFont="1" applyBorder="1" applyAlignment="1" applyProtection="1">
      <alignment vertical="center" wrapText="1"/>
      <protection locked="0"/>
    </xf>
    <xf numFmtId="42" fontId="0" fillId="0" borderId="3" xfId="6" applyFont="1" applyFill="1" applyBorder="1" applyAlignment="1" applyProtection="1">
      <alignment vertical="center" wrapText="1"/>
      <protection locked="0"/>
    </xf>
    <xf numFmtId="166" fontId="36" fillId="0" borderId="3" xfId="7" applyNumberFormat="1" applyFont="1" applyBorder="1" applyAlignment="1" applyProtection="1">
      <alignment horizontal="center" vertical="center" wrapText="1"/>
      <protection locked="0"/>
    </xf>
    <xf numFmtId="166" fontId="36" fillId="0" borderId="3" xfId="7" applyNumberFormat="1" applyFont="1" applyFill="1" applyBorder="1" applyAlignment="1" applyProtection="1">
      <alignment horizontal="center" vertical="center" wrapText="1"/>
      <protection locked="0"/>
    </xf>
    <xf numFmtId="6" fontId="32" fillId="0" borderId="3" xfId="0" applyNumberFormat="1" applyFont="1" applyBorder="1" applyAlignment="1" applyProtection="1">
      <alignment vertical="center" wrapText="1"/>
      <protection locked="0"/>
    </xf>
    <xf numFmtId="1" fontId="0" fillId="0" borderId="3" xfId="7" applyNumberFormat="1" applyFont="1" applyFill="1" applyBorder="1" applyAlignment="1" applyProtection="1">
      <alignment vertical="center" wrapText="1"/>
      <protection locked="0"/>
    </xf>
    <xf numFmtId="1" fontId="36" fillId="0" borderId="3" xfId="7" applyNumberFormat="1" applyFont="1" applyFill="1" applyBorder="1" applyAlignment="1" applyProtection="1">
      <alignment vertical="center" wrapText="1"/>
      <protection locked="0"/>
    </xf>
    <xf numFmtId="0" fontId="43" fillId="0" borderId="3" xfId="0" applyFont="1" applyBorder="1" applyAlignment="1" applyProtection="1">
      <alignment vertical="center" wrapText="1"/>
      <protection locked="0"/>
    </xf>
    <xf numFmtId="0" fontId="32" fillId="0" borderId="3" xfId="0" applyFont="1" applyBorder="1" applyAlignment="1" applyProtection="1">
      <alignment horizontal="left" vertical="center" wrapText="1"/>
      <protection locked="0"/>
    </xf>
    <xf numFmtId="0" fontId="43" fillId="0" borderId="3" xfId="0" applyFont="1" applyBorder="1" applyAlignment="1" applyProtection="1">
      <alignment horizontal="left" vertical="center" wrapText="1"/>
      <protection locked="0"/>
    </xf>
    <xf numFmtId="42" fontId="43" fillId="0" borderId="3" xfId="6"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22" xfId="0" applyFont="1" applyBorder="1" applyAlignment="1" applyProtection="1">
      <alignment horizontal="justify" vertical="center" wrapText="1"/>
      <protection locked="0"/>
    </xf>
    <xf numFmtId="9" fontId="32" fillId="0" borderId="3" xfId="0" applyNumberFormat="1" applyFont="1" applyBorder="1" applyAlignment="1" applyProtection="1">
      <alignment horizontal="center" vertical="center" wrapText="1"/>
      <protection locked="0"/>
    </xf>
    <xf numFmtId="0" fontId="32" fillId="0" borderId="3" xfId="0" applyFont="1" applyBorder="1" applyAlignment="1" applyProtection="1">
      <alignment horizontal="justify" vertical="center" wrapText="1"/>
      <protection locked="0"/>
    </xf>
    <xf numFmtId="0" fontId="32"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42" fontId="0" fillId="0" borderId="3" xfId="6" applyFont="1" applyBorder="1" applyAlignment="1" applyProtection="1">
      <alignment horizontal="center" vertical="center" wrapText="1"/>
      <protection locked="0"/>
    </xf>
    <xf numFmtId="9" fontId="44" fillId="0" borderId="3" xfId="7" applyFont="1" applyBorder="1" applyAlignment="1" applyProtection="1">
      <alignment horizontal="center" vertical="center" wrapText="1"/>
      <protection locked="0"/>
    </xf>
    <xf numFmtId="9" fontId="0" fillId="0" borderId="3" xfId="7" applyFont="1" applyBorder="1" applyAlignment="1" applyProtection="1">
      <alignment horizontal="center" vertical="center" wrapText="1"/>
      <protection locked="0"/>
    </xf>
    <xf numFmtId="0" fontId="32" fillId="2" borderId="3" xfId="0" applyFont="1" applyFill="1" applyBorder="1" applyAlignment="1" applyProtection="1">
      <alignment horizontal="justify" vertical="center" wrapText="1"/>
      <protection locked="0"/>
    </xf>
    <xf numFmtId="3" fontId="32" fillId="0" borderId="3" xfId="7" applyNumberFormat="1" applyFont="1" applyBorder="1" applyAlignment="1" applyProtection="1">
      <alignment horizontal="center" vertical="center" wrapText="1"/>
      <protection locked="0"/>
    </xf>
    <xf numFmtId="42" fontId="32" fillId="0" borderId="3" xfId="6" applyFont="1" applyBorder="1" applyAlignment="1" applyProtection="1">
      <alignment horizontal="center" vertical="center" wrapText="1"/>
      <protection locked="0"/>
    </xf>
    <xf numFmtId="167" fontId="0" fillId="0" borderId="3" xfId="8" applyNumberFormat="1" applyFont="1" applyBorder="1" applyAlignment="1" applyProtection="1">
      <alignment horizontal="center" vertical="center" wrapText="1"/>
      <protection locked="0"/>
    </xf>
    <xf numFmtId="0" fontId="33" fillId="0" borderId="3" xfId="0" applyFont="1" applyBorder="1" applyAlignment="1" applyProtection="1">
      <alignment horizontal="justify" vertical="center" wrapText="1"/>
      <protection locked="0"/>
    </xf>
    <xf numFmtId="9" fontId="32" fillId="0" borderId="3" xfId="7" applyFont="1" applyBorder="1" applyAlignment="1" applyProtection="1">
      <alignment horizontal="center" vertical="center" wrapText="1"/>
      <protection locked="0"/>
    </xf>
    <xf numFmtId="168" fontId="33" fillId="0" borderId="3" xfId="7" applyNumberFormat="1" applyFont="1" applyBorder="1" applyAlignment="1" applyProtection="1">
      <alignment horizontal="center" vertical="center" wrapText="1"/>
      <protection locked="0"/>
    </xf>
    <xf numFmtId="168" fontId="0" fillId="0" borderId="3" xfId="7" applyNumberFormat="1" applyFont="1" applyBorder="1" applyAlignment="1" applyProtection="1">
      <alignment horizontal="center" vertical="center" wrapText="1"/>
      <protection locked="0"/>
    </xf>
    <xf numFmtId="0" fontId="47" fillId="0" borderId="3" xfId="0" applyFont="1" applyBorder="1" applyAlignment="1" applyProtection="1">
      <alignment vertical="center" wrapText="1"/>
      <protection locked="0"/>
    </xf>
    <xf numFmtId="0" fontId="47" fillId="0" borderId="3" xfId="0" applyFont="1" applyBorder="1" applyAlignment="1" applyProtection="1">
      <alignment horizontal="center" vertical="center" wrapText="1"/>
      <protection locked="0"/>
    </xf>
    <xf numFmtId="0" fontId="48" fillId="0" borderId="3" xfId="0" applyFont="1" applyBorder="1" applyAlignment="1" applyProtection="1">
      <alignment vertical="center" wrapText="1"/>
      <protection locked="0"/>
    </xf>
    <xf numFmtId="42" fontId="47" fillId="0" borderId="3" xfId="6" applyFont="1" applyFill="1" applyBorder="1" applyAlignment="1" applyProtection="1">
      <alignment vertical="center" wrapText="1"/>
      <protection locked="0"/>
    </xf>
    <xf numFmtId="0" fontId="47" fillId="0" borderId="3" xfId="7" applyNumberFormat="1" applyFont="1" applyFill="1" applyBorder="1" applyAlignment="1" applyProtection="1">
      <alignment horizontal="center" vertical="center" wrapText="1"/>
      <protection locked="0"/>
    </xf>
    <xf numFmtId="0" fontId="48" fillId="0" borderId="3" xfId="0" applyFont="1" applyBorder="1" applyAlignment="1" applyProtection="1">
      <alignment horizontal="left" vertical="center" wrapText="1"/>
      <protection locked="0"/>
    </xf>
    <xf numFmtId="0" fontId="48" fillId="0" borderId="3" xfId="7" applyNumberFormat="1" applyFont="1" applyFill="1" applyBorder="1" applyAlignment="1" applyProtection="1">
      <alignment horizontal="center" vertical="center" wrapText="1"/>
      <protection locked="0"/>
    </xf>
    <xf numFmtId="9" fontId="48" fillId="0" borderId="3" xfId="7" applyFont="1" applyFill="1" applyBorder="1" applyAlignment="1" applyProtection="1">
      <alignment horizontal="center" vertical="center" wrapText="1"/>
      <protection locked="0"/>
    </xf>
    <xf numFmtId="10" fontId="47" fillId="0" borderId="3" xfId="7"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wrapText="1"/>
      <protection locked="0"/>
    </xf>
    <xf numFmtId="0" fontId="32" fillId="11" borderId="3" xfId="0" applyFont="1" applyFill="1" applyBorder="1" applyAlignment="1" applyProtection="1">
      <alignment horizontal="center" vertical="center" wrapText="1"/>
      <protection locked="0"/>
    </xf>
    <xf numFmtId="9" fontId="32" fillId="11" borderId="3" xfId="0"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protection locked="0"/>
    </xf>
    <xf numFmtId="0" fontId="0" fillId="11" borderId="3" xfId="0" applyFill="1" applyBorder="1" applyAlignment="1" applyProtection="1">
      <alignment vertical="center" wrapText="1"/>
      <protection locked="0"/>
    </xf>
    <xf numFmtId="42" fontId="0" fillId="11" borderId="3" xfId="6" applyFont="1" applyFill="1" applyBorder="1" applyAlignment="1" applyProtection="1">
      <alignment vertical="center" wrapText="1"/>
      <protection locked="0"/>
    </xf>
    <xf numFmtId="0" fontId="0" fillId="11" borderId="0" xfId="0" applyFill="1" applyProtection="1">
      <protection locked="0"/>
    </xf>
    <xf numFmtId="0" fontId="0" fillId="11" borderId="0" xfId="0" applyFill="1" applyAlignment="1" applyProtection="1">
      <alignment horizontal="center"/>
      <protection locked="0"/>
    </xf>
    <xf numFmtId="0" fontId="0" fillId="11" borderId="0" xfId="0" applyFill="1" applyAlignment="1" applyProtection="1">
      <alignment wrapText="1"/>
      <protection locked="0"/>
    </xf>
    <xf numFmtId="6" fontId="32" fillId="0" borderId="3" xfId="6" applyNumberFormat="1" applyFont="1" applyBorder="1" applyAlignment="1" applyProtection="1">
      <alignment horizontal="center" vertical="center" wrapText="1"/>
      <protection locked="0"/>
    </xf>
    <xf numFmtId="3" fontId="0" fillId="0" borderId="3" xfId="7" applyNumberFormat="1" applyFont="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32" fillId="0" borderId="3" xfId="0" quotePrefix="1" applyFont="1" applyBorder="1" applyAlignment="1" applyProtection="1">
      <alignment vertical="center" wrapText="1"/>
      <protection locked="0"/>
    </xf>
    <xf numFmtId="169" fontId="0" fillId="0" borderId="3" xfId="9" applyNumberFormat="1" applyFont="1" applyFill="1" applyBorder="1" applyAlignment="1" applyProtection="1">
      <alignment vertical="center" wrapText="1"/>
      <protection locked="0"/>
    </xf>
    <xf numFmtId="0" fontId="0" fillId="2" borderId="0" xfId="0" applyFill="1" applyAlignment="1" applyProtection="1">
      <alignment wrapText="1"/>
      <protection locked="0"/>
    </xf>
    <xf numFmtId="0" fontId="32" fillId="0" borderId="24" xfId="0" applyFont="1" applyBorder="1" applyAlignment="1" applyProtection="1">
      <alignment vertical="center" wrapText="1"/>
      <protection locked="0"/>
    </xf>
    <xf numFmtId="0" fontId="32" fillId="0" borderId="25" xfId="0" applyFont="1" applyBorder="1" applyAlignment="1" applyProtection="1">
      <alignment horizontal="left" vertical="center" wrapText="1"/>
      <protection locked="0"/>
    </xf>
    <xf numFmtId="0" fontId="33" fillId="0" borderId="25" xfId="0" applyFont="1" applyBorder="1" applyAlignment="1" applyProtection="1">
      <alignment vertical="center" wrapText="1"/>
      <protection locked="0"/>
    </xf>
    <xf numFmtId="0" fontId="33" fillId="0" borderId="25" xfId="0" applyFont="1" applyBorder="1" applyAlignment="1" applyProtection="1">
      <alignment horizontal="justify" vertical="center" wrapText="1"/>
      <protection locked="0"/>
    </xf>
    <xf numFmtId="0" fontId="32" fillId="0" borderId="25" xfId="0" applyFont="1"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5" xfId="0" applyBorder="1" applyAlignment="1" applyProtection="1">
      <alignment horizontal="justify" vertical="center" wrapText="1"/>
      <protection locked="0"/>
    </xf>
    <xf numFmtId="0" fontId="32" fillId="0" borderId="25" xfId="0" applyFont="1" applyBorder="1" applyAlignment="1" applyProtection="1">
      <alignment vertical="center"/>
      <protection locked="0"/>
    </xf>
    <xf numFmtId="42" fontId="44" fillId="0" borderId="25" xfId="6" applyFont="1" applyFill="1" applyBorder="1" applyAlignment="1" applyProtection="1">
      <alignment vertical="center" wrapText="1"/>
      <protection locked="0"/>
    </xf>
    <xf numFmtId="9" fontId="0" fillId="0" borderId="3" xfId="7" applyFont="1" applyFill="1" applyBorder="1" applyAlignment="1" applyProtection="1">
      <alignment vertical="center" wrapText="1"/>
      <protection locked="0"/>
    </xf>
    <xf numFmtId="9" fontId="0" fillId="0" borderId="26" xfId="7" applyFont="1" applyFill="1" applyBorder="1" applyAlignment="1" applyProtection="1">
      <alignment vertical="center" wrapText="1"/>
      <protection locked="0"/>
    </xf>
    <xf numFmtId="0" fontId="33" fillId="0" borderId="27" xfId="0" applyFont="1" applyBorder="1" applyAlignment="1" applyProtection="1">
      <alignment vertical="center" wrapText="1"/>
      <protection locked="0"/>
    </xf>
    <xf numFmtId="0" fontId="0" fillId="0" borderId="3" xfId="0" applyBorder="1" applyAlignment="1" applyProtection="1">
      <alignment horizontal="justify" vertical="center" wrapText="1"/>
      <protection locked="0"/>
    </xf>
    <xf numFmtId="42" fontId="44" fillId="0" borderId="3" xfId="6" applyFont="1" applyFill="1" applyBorder="1" applyAlignment="1" applyProtection="1">
      <alignment vertical="center" wrapText="1"/>
      <protection locked="0"/>
    </xf>
    <xf numFmtId="9" fontId="0" fillId="0" borderId="28" xfId="7" applyFont="1" applyFill="1" applyBorder="1" applyAlignment="1" applyProtection="1">
      <alignment vertical="center" wrapText="1"/>
      <protection locked="0"/>
    </xf>
    <xf numFmtId="9" fontId="36" fillId="0" borderId="3" xfId="7" applyFont="1" applyFill="1" applyBorder="1" applyAlignment="1" applyProtection="1">
      <alignment vertical="center" wrapText="1"/>
      <protection locked="0"/>
    </xf>
    <xf numFmtId="0" fontId="32" fillId="0" borderId="27" xfId="0" applyFont="1" applyBorder="1" applyAlignment="1" applyProtection="1">
      <alignment vertical="center" wrapText="1"/>
      <protection locked="0"/>
    </xf>
    <xf numFmtId="0" fontId="0" fillId="0" borderId="3" xfId="0" applyBorder="1" applyAlignment="1" applyProtection="1">
      <alignment horizontal="left" vertical="center" wrapText="1"/>
      <protection locked="0"/>
    </xf>
    <xf numFmtId="0" fontId="33" fillId="0" borderId="3" xfId="0" applyFont="1" applyBorder="1" applyAlignment="1" applyProtection="1">
      <alignment horizontal="left" vertical="center" wrapText="1"/>
      <protection locked="0"/>
    </xf>
    <xf numFmtId="0" fontId="36" fillId="0" borderId="3" xfId="0" applyFont="1" applyBorder="1" applyAlignment="1" applyProtection="1">
      <alignment vertical="center" wrapText="1"/>
      <protection locked="0"/>
    </xf>
    <xf numFmtId="0" fontId="36" fillId="0" borderId="3" xfId="0" applyFont="1" applyBorder="1" applyAlignment="1" applyProtection="1">
      <alignment horizontal="justify" vertical="center" wrapText="1"/>
      <protection locked="0"/>
    </xf>
    <xf numFmtId="0" fontId="33" fillId="0" borderId="3" xfId="0" applyFont="1" applyBorder="1" applyAlignment="1" applyProtection="1">
      <alignment vertical="center"/>
      <protection locked="0"/>
    </xf>
    <xf numFmtId="42" fontId="36" fillId="0" borderId="3" xfId="6" applyFont="1" applyFill="1" applyBorder="1" applyAlignment="1" applyProtection="1">
      <alignment vertical="center" wrapText="1"/>
      <protection locked="0"/>
    </xf>
    <xf numFmtId="9" fontId="36" fillId="0" borderId="28" xfId="7" applyFont="1" applyFill="1" applyBorder="1" applyAlignment="1" applyProtection="1">
      <alignment vertical="center" wrapText="1"/>
      <protection locked="0"/>
    </xf>
    <xf numFmtId="0" fontId="0" fillId="0" borderId="3" xfId="0" applyBorder="1" applyAlignment="1" applyProtection="1">
      <alignment horizontal="justify" vertical="center"/>
      <protection locked="0"/>
    </xf>
    <xf numFmtId="0" fontId="36" fillId="0" borderId="3" xfId="0" applyFont="1" applyBorder="1" applyAlignment="1" applyProtection="1">
      <alignment horizontal="center" vertical="center" wrapText="1"/>
      <protection locked="0"/>
    </xf>
    <xf numFmtId="10" fontId="0" fillId="0" borderId="3" xfId="7" applyNumberFormat="1" applyFont="1" applyBorder="1" applyAlignment="1" applyProtection="1">
      <alignment vertical="center" wrapText="1"/>
      <protection locked="0"/>
    </xf>
    <xf numFmtId="2" fontId="0" fillId="0" borderId="3" xfId="7" applyNumberFormat="1" applyFont="1" applyBorder="1" applyAlignment="1" applyProtection="1">
      <alignment horizontal="center" vertical="center" wrapText="1"/>
      <protection locked="0"/>
    </xf>
    <xf numFmtId="0" fontId="32" fillId="9" borderId="3" xfId="0" applyFont="1" applyFill="1" applyBorder="1" applyAlignment="1" applyProtection="1">
      <alignment vertical="center" wrapText="1"/>
      <protection locked="0"/>
    </xf>
    <xf numFmtId="9" fontId="0" fillId="9" borderId="3" xfId="7" applyFont="1" applyFill="1" applyBorder="1" applyAlignment="1" applyProtection="1">
      <alignment vertical="center" wrapText="1"/>
      <protection locked="0"/>
    </xf>
    <xf numFmtId="0" fontId="32" fillId="9" borderId="3" xfId="0" applyFont="1" applyFill="1" applyBorder="1" applyAlignment="1" applyProtection="1">
      <alignment horizontal="center" vertical="center" wrapText="1"/>
      <protection locked="0"/>
    </xf>
    <xf numFmtId="0" fontId="32" fillId="9" borderId="3" xfId="0" applyFont="1" applyFill="1" applyBorder="1" applyAlignment="1" applyProtection="1">
      <alignment vertical="center"/>
      <protection locked="0"/>
    </xf>
    <xf numFmtId="0" fontId="0" fillId="9" borderId="3" xfId="0" applyFill="1" applyBorder="1" applyAlignment="1" applyProtection="1">
      <alignment vertical="center" wrapText="1"/>
      <protection locked="0"/>
    </xf>
    <xf numFmtId="42" fontId="0" fillId="9" borderId="3" xfId="6" applyFont="1" applyFill="1" applyBorder="1" applyAlignment="1" applyProtection="1">
      <alignment vertical="center" wrapText="1"/>
      <protection locked="0"/>
    </xf>
    <xf numFmtId="0" fontId="51" fillId="0" borderId="5" xfId="0" applyFont="1" applyBorder="1" applyAlignment="1">
      <alignment horizontal="center" wrapText="1"/>
    </xf>
    <xf numFmtId="0" fontId="51" fillId="0" borderId="29" xfId="0" applyFont="1" applyBorder="1" applyAlignment="1">
      <alignment horizontal="center" wrapText="1"/>
    </xf>
    <xf numFmtId="0" fontId="0" fillId="0" borderId="3" xfId="0" applyBorder="1" applyAlignment="1" applyProtection="1">
      <alignment horizontal="center" vertical="center"/>
      <protection locked="0"/>
    </xf>
    <xf numFmtId="0" fontId="40" fillId="12" borderId="9" xfId="0" applyFont="1" applyFill="1" applyBorder="1" applyAlignment="1">
      <alignment horizontal="center" wrapText="1"/>
    </xf>
    <xf numFmtId="0" fontId="40" fillId="12" borderId="29" xfId="0" applyFont="1" applyFill="1" applyBorder="1" applyAlignment="1">
      <alignment horizontal="center" wrapText="1"/>
    </xf>
    <xf numFmtId="0" fontId="40" fillId="12" borderId="29" xfId="0" applyFont="1" applyFill="1" applyBorder="1" applyAlignment="1">
      <alignment horizontal="center"/>
    </xf>
    <xf numFmtId="0" fontId="52" fillId="0" borderId="3" xfId="0" applyFont="1" applyBorder="1" applyAlignment="1" applyProtection="1">
      <alignment vertical="center" wrapText="1"/>
      <protection locked="0"/>
    </xf>
    <xf numFmtId="0" fontId="54" fillId="0" borderId="3" xfId="0" applyFont="1" applyBorder="1" applyAlignment="1" applyProtection="1">
      <alignment vertical="center" wrapText="1"/>
      <protection locked="0"/>
    </xf>
    <xf numFmtId="1" fontId="0" fillId="0" borderId="3" xfId="7" applyNumberFormat="1" applyFont="1" applyBorder="1" applyAlignment="1" applyProtection="1">
      <alignment horizontal="center" vertical="center" wrapText="1"/>
      <protection locked="0"/>
    </xf>
    <xf numFmtId="0" fontId="51" fillId="0" borderId="5" xfId="0" applyFont="1" applyBorder="1" applyAlignment="1">
      <alignment vertical="center"/>
    </xf>
    <xf numFmtId="0" fontId="51" fillId="0" borderId="3" xfId="0" applyFont="1" applyBorder="1" applyAlignment="1">
      <alignment vertical="center"/>
    </xf>
    <xf numFmtId="0" fontId="51" fillId="0" borderId="6" xfId="0" applyFont="1" applyBorder="1" applyAlignment="1">
      <alignment vertical="center" wrapText="1"/>
    </xf>
    <xf numFmtId="0" fontId="51" fillId="0" borderId="3" xfId="0" applyFont="1" applyBorder="1" applyAlignment="1">
      <alignment vertical="center" wrapText="1"/>
    </xf>
    <xf numFmtId="168" fontId="0" fillId="9" borderId="3" xfId="7" applyNumberFormat="1" applyFont="1" applyFill="1" applyBorder="1" applyAlignment="1" applyProtection="1">
      <alignment vertical="center" wrapText="1"/>
      <protection locked="0"/>
    </xf>
    <xf numFmtId="0" fontId="33" fillId="0" borderId="3" xfId="0" applyFont="1" applyBorder="1" applyAlignment="1" applyProtection="1">
      <alignment horizontal="center" vertical="center" wrapText="1"/>
      <protection locked="0"/>
    </xf>
    <xf numFmtId="42" fontId="32" fillId="0" borderId="3" xfId="6" applyFont="1" applyBorder="1" applyAlignment="1" applyProtection="1">
      <alignment vertical="center" wrapText="1"/>
      <protection locked="0"/>
    </xf>
    <xf numFmtId="9" fontId="32" fillId="0" borderId="3" xfId="6" applyNumberFormat="1" applyFont="1" applyBorder="1" applyAlignment="1" applyProtection="1">
      <alignment vertical="center" wrapText="1"/>
      <protection locked="0"/>
    </xf>
    <xf numFmtId="9" fontId="32" fillId="0" borderId="3" xfId="7" applyFont="1" applyBorder="1" applyAlignment="1" applyProtection="1">
      <alignment vertical="center" wrapText="1"/>
      <protection locked="0"/>
    </xf>
    <xf numFmtId="42" fontId="32" fillId="2" borderId="3" xfId="6" applyFont="1" applyFill="1" applyBorder="1" applyAlignment="1" applyProtection="1">
      <alignment vertical="center" wrapText="1"/>
      <protection locked="0"/>
    </xf>
    <xf numFmtId="9" fontId="32" fillId="2" borderId="3" xfId="6" applyNumberFormat="1" applyFont="1" applyFill="1" applyBorder="1" applyAlignment="1" applyProtection="1">
      <alignment vertical="center" wrapText="1"/>
      <protection locked="0"/>
    </xf>
    <xf numFmtId="9" fontId="32" fillId="2" borderId="3" xfId="7" applyFont="1" applyFill="1" applyBorder="1" applyAlignment="1" applyProtection="1">
      <alignment vertical="center" wrapText="1"/>
      <protection locked="0"/>
    </xf>
    <xf numFmtId="0" fontId="32" fillId="2" borderId="3" xfId="0" applyFont="1" applyFill="1" applyBorder="1" applyAlignment="1" applyProtection="1">
      <alignment vertical="center" wrapText="1"/>
      <protection locked="0"/>
    </xf>
    <xf numFmtId="0" fontId="55" fillId="2" borderId="3" xfId="0" applyFont="1" applyFill="1" applyBorder="1" applyAlignment="1">
      <alignment wrapText="1"/>
    </xf>
    <xf numFmtId="0" fontId="55" fillId="2" borderId="5" xfId="0" applyFont="1" applyFill="1" applyBorder="1" applyAlignment="1">
      <alignment vertical="center" wrapText="1"/>
    </xf>
    <xf numFmtId="0" fontId="55" fillId="2" borderId="5" xfId="0" applyFont="1" applyFill="1" applyBorder="1" applyAlignment="1">
      <alignment horizontal="center" vertical="center" wrapText="1"/>
    </xf>
    <xf numFmtId="0" fontId="55" fillId="2" borderId="3" xfId="0" applyFont="1" applyFill="1" applyBorder="1" applyAlignment="1">
      <alignment horizontal="center" vertical="center" wrapText="1"/>
    </xf>
    <xf numFmtId="0" fontId="32" fillId="2" borderId="3" xfId="0" applyFont="1" applyFill="1" applyBorder="1" applyAlignment="1" applyProtection="1">
      <alignment horizontal="center" vertical="center" wrapText="1"/>
      <protection locked="0"/>
    </xf>
    <xf numFmtId="0" fontId="55" fillId="0" borderId="3" xfId="0" applyFont="1" applyBorder="1" applyAlignment="1">
      <alignment wrapText="1"/>
    </xf>
    <xf numFmtId="0" fontId="55" fillId="0" borderId="5" xfId="0" applyFont="1" applyBorder="1" applyAlignment="1">
      <alignment vertical="center" wrapText="1"/>
    </xf>
    <xf numFmtId="0" fontId="55" fillId="0" borderId="3" xfId="0" applyFont="1" applyBorder="1" applyAlignment="1">
      <alignment horizontal="center" vertical="center" wrapText="1"/>
    </xf>
    <xf numFmtId="0" fontId="33" fillId="11" borderId="3" xfId="0"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vertical="center" wrapText="1"/>
      <protection locked="0"/>
    </xf>
    <xf numFmtId="0" fontId="55" fillId="9" borderId="5" xfId="0" applyFont="1" applyFill="1" applyBorder="1" applyAlignment="1">
      <alignment vertical="center" wrapText="1"/>
    </xf>
    <xf numFmtId="9" fontId="32" fillId="9" borderId="3" xfId="6" applyNumberFormat="1" applyFont="1" applyFill="1" applyBorder="1" applyAlignment="1" applyProtection="1">
      <alignment vertical="center" wrapText="1"/>
      <protection locked="0"/>
    </xf>
    <xf numFmtId="170" fontId="32" fillId="9" borderId="3" xfId="6" applyNumberFormat="1" applyFont="1" applyFill="1" applyBorder="1" applyAlignment="1" applyProtection="1">
      <alignment vertical="center" wrapText="1"/>
      <protection locked="0"/>
    </xf>
    <xf numFmtId="9" fontId="32" fillId="9" borderId="3" xfId="7" applyFont="1" applyFill="1" applyBorder="1" applyAlignment="1" applyProtection="1">
      <alignment vertical="center" wrapText="1"/>
      <protection locked="0"/>
    </xf>
    <xf numFmtId="42" fontId="32" fillId="9" borderId="3" xfId="6" applyFont="1" applyFill="1" applyBorder="1" applyAlignment="1" applyProtection="1">
      <alignment vertical="center" wrapText="1"/>
      <protection locked="0"/>
    </xf>
    <xf numFmtId="0" fontId="47" fillId="9" borderId="3" xfId="0" applyFont="1" applyFill="1" applyBorder="1" applyAlignment="1" applyProtection="1">
      <alignment vertical="center" wrapText="1"/>
      <protection locked="0"/>
    </xf>
    <xf numFmtId="0" fontId="48" fillId="9" borderId="3" xfId="0" applyFont="1" applyFill="1" applyBorder="1" applyAlignment="1" applyProtection="1">
      <alignment horizontal="left" vertical="center" wrapText="1"/>
      <protection locked="0"/>
    </xf>
    <xf numFmtId="0" fontId="47" fillId="9" borderId="3" xfId="0" applyFont="1" applyFill="1" applyBorder="1" applyAlignment="1" applyProtection="1">
      <alignment horizontal="center" vertical="center" wrapText="1"/>
      <protection locked="0"/>
    </xf>
    <xf numFmtId="0" fontId="47" fillId="9" borderId="3" xfId="0" applyFont="1" applyFill="1" applyBorder="1" applyAlignment="1" applyProtection="1">
      <alignment horizontal="left" vertical="center" wrapText="1"/>
      <protection locked="0"/>
    </xf>
    <xf numFmtId="0" fontId="48" fillId="9" borderId="3" xfId="0" applyFont="1" applyFill="1" applyBorder="1" applyAlignment="1" applyProtection="1">
      <alignment vertical="center" wrapText="1"/>
      <protection locked="0"/>
    </xf>
    <xf numFmtId="42" fontId="47" fillId="9" borderId="3" xfId="6" applyFont="1" applyFill="1" applyBorder="1" applyAlignment="1" applyProtection="1">
      <alignment vertical="center" wrapText="1"/>
      <protection locked="0"/>
    </xf>
    <xf numFmtId="0" fontId="48" fillId="9" borderId="3" xfId="7" applyNumberFormat="1" applyFont="1" applyFill="1" applyBorder="1" applyAlignment="1" applyProtection="1">
      <alignment horizontal="center" vertical="center" wrapText="1"/>
      <protection locked="0"/>
    </xf>
    <xf numFmtId="0" fontId="47" fillId="9" borderId="3" xfId="7" applyNumberFormat="1" applyFont="1" applyFill="1" applyBorder="1" applyAlignment="1" applyProtection="1">
      <alignment horizontal="center" vertical="center" wrapText="1"/>
      <protection locked="0"/>
    </xf>
    <xf numFmtId="9" fontId="48" fillId="9" borderId="3" xfId="7" applyFont="1" applyFill="1" applyBorder="1" applyAlignment="1" applyProtection="1">
      <alignment horizontal="center" vertical="center" wrapText="1"/>
      <protection locked="0"/>
    </xf>
    <xf numFmtId="10" fontId="47" fillId="9" borderId="3" xfId="7" applyNumberFormat="1" applyFont="1" applyFill="1" applyBorder="1" applyAlignment="1" applyProtection="1">
      <alignment horizontal="center" vertical="center" wrapText="1"/>
      <protection locked="0"/>
    </xf>
    <xf numFmtId="0" fontId="32" fillId="13" borderId="3" xfId="0" applyFont="1" applyFill="1" applyBorder="1" applyAlignment="1" applyProtection="1">
      <alignment horizontal="center" vertical="center" wrapText="1"/>
      <protection locked="0"/>
    </xf>
    <xf numFmtId="0" fontId="32" fillId="14" borderId="3" xfId="0" applyFont="1" applyFill="1" applyBorder="1" applyAlignment="1" applyProtection="1">
      <alignment vertical="center" wrapText="1"/>
      <protection locked="0"/>
    </xf>
    <xf numFmtId="0" fontId="33" fillId="14" borderId="3" xfId="0" applyFont="1" applyFill="1" applyBorder="1" applyAlignment="1" applyProtection="1">
      <alignment vertical="center" wrapText="1"/>
      <protection locked="0"/>
    </xf>
    <xf numFmtId="0" fontId="56" fillId="0" borderId="3" xfId="0" applyFont="1" applyBorder="1" applyAlignment="1" applyProtection="1">
      <alignment vertical="center" wrapText="1"/>
      <protection locked="0"/>
    </xf>
    <xf numFmtId="0" fontId="0" fillId="9" borderId="0" xfId="0" applyFill="1" applyProtection="1">
      <protection locked="0"/>
    </xf>
    <xf numFmtId="0" fontId="0" fillId="9" borderId="0" xfId="0" applyFill="1" applyAlignment="1" applyProtection="1">
      <alignment horizontal="center"/>
      <protection locked="0"/>
    </xf>
    <xf numFmtId="0" fontId="32" fillId="9" borderId="3" xfId="0" applyFont="1" applyFill="1" applyBorder="1" applyAlignment="1" applyProtection="1">
      <alignment horizontal="left" vertical="center" wrapText="1"/>
      <protection locked="0"/>
    </xf>
    <xf numFmtId="0" fontId="32" fillId="9" borderId="3" xfId="0" applyFont="1" applyFill="1" applyBorder="1" applyAlignment="1" applyProtection="1">
      <alignment horizontal="center" vertical="center"/>
      <protection locked="0"/>
    </xf>
    <xf numFmtId="0" fontId="56" fillId="9" borderId="3" xfId="0" applyFont="1" applyFill="1" applyBorder="1" applyAlignment="1" applyProtection="1">
      <alignment horizontal="center" vertical="center" wrapText="1"/>
      <protection locked="0"/>
    </xf>
    <xf numFmtId="0" fontId="0" fillId="9" borderId="3" xfId="0" applyFill="1" applyBorder="1" applyAlignment="1" applyProtection="1">
      <alignment horizontal="center" vertical="center" wrapText="1"/>
      <protection locked="0"/>
    </xf>
    <xf numFmtId="42" fontId="0" fillId="9" borderId="3" xfId="6" applyFont="1" applyFill="1" applyBorder="1" applyAlignment="1" applyProtection="1">
      <alignment horizontal="center" vertical="center" wrapText="1"/>
      <protection locked="0"/>
    </xf>
    <xf numFmtId="168" fontId="0" fillId="9" borderId="3" xfId="7" applyNumberFormat="1" applyFont="1" applyFill="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1" fontId="44" fillId="0" borderId="3" xfId="7" applyNumberFormat="1" applyFont="1" applyBorder="1" applyAlignment="1" applyProtection="1">
      <alignment vertical="center" wrapText="1"/>
      <protection locked="0"/>
    </xf>
    <xf numFmtId="42" fontId="36" fillId="0" borderId="3" xfId="6" applyFont="1" applyBorder="1" applyAlignment="1" applyProtection="1">
      <alignment vertical="center" wrapText="1"/>
      <protection locked="0"/>
    </xf>
    <xf numFmtId="1" fontId="36" fillId="0" borderId="3" xfId="7" applyNumberFormat="1" applyFont="1" applyBorder="1" applyAlignment="1" applyProtection="1">
      <alignment vertical="center" wrapText="1"/>
      <protection locked="0"/>
    </xf>
    <xf numFmtId="0" fontId="32" fillId="11" borderId="0" xfId="0" applyFont="1" applyFill="1" applyAlignment="1" applyProtection="1">
      <alignment vertical="center" wrapText="1"/>
      <protection locked="0"/>
    </xf>
    <xf numFmtId="9" fontId="32" fillId="11" borderId="0" xfId="0" applyNumberFormat="1" applyFont="1" applyFill="1" applyAlignment="1" applyProtection="1">
      <alignment horizontal="center" vertical="center" wrapText="1"/>
      <protection locked="0"/>
    </xf>
    <xf numFmtId="0" fontId="0" fillId="11" borderId="0" xfId="0" applyFill="1" applyAlignment="1" applyProtection="1">
      <alignment vertical="center" wrapText="1"/>
      <protection locked="0"/>
    </xf>
    <xf numFmtId="42" fontId="0" fillId="11" borderId="0" xfId="6" applyFont="1" applyFill="1" applyBorder="1" applyAlignment="1" applyProtection="1">
      <alignment vertical="center" wrapText="1"/>
      <protection locked="0"/>
    </xf>
    <xf numFmtId="0" fontId="0" fillId="11" borderId="0" xfId="0" applyFill="1"/>
    <xf numFmtId="0" fontId="6" fillId="8" borderId="3" xfId="0" applyFont="1" applyFill="1" applyBorder="1" applyAlignment="1" applyProtection="1">
      <alignment vertical="center" wrapText="1"/>
      <protection locked="0"/>
    </xf>
    <xf numFmtId="0" fontId="6" fillId="8" borderId="2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26" fillId="5" borderId="22" xfId="0" applyFont="1" applyFill="1" applyBorder="1" applyAlignment="1" applyProtection="1">
      <alignment vertical="center"/>
      <protection locked="0"/>
    </xf>
    <xf numFmtId="0" fontId="26" fillId="5" borderId="22" xfId="0" applyFont="1" applyFill="1" applyBorder="1" applyAlignment="1" applyProtection="1">
      <alignment vertical="center" wrapText="1"/>
      <protection locked="0"/>
    </xf>
    <xf numFmtId="0" fontId="42" fillId="5" borderId="22" xfId="0" applyFont="1" applyFill="1" applyBorder="1" applyAlignment="1" applyProtection="1">
      <alignment vertical="center" wrapText="1"/>
      <protection locked="0"/>
    </xf>
    <xf numFmtId="0" fontId="33" fillId="11" borderId="3" xfId="0" applyFont="1" applyFill="1" applyBorder="1" applyAlignment="1" applyProtection="1">
      <alignment vertical="center" wrapText="1"/>
      <protection locked="0"/>
    </xf>
    <xf numFmtId="9" fontId="0" fillId="2" borderId="0" xfId="7" applyFont="1" applyFill="1" applyProtection="1">
      <protection locked="0"/>
    </xf>
    <xf numFmtId="0" fontId="0" fillId="0" borderId="3" xfId="0" applyBorder="1"/>
    <xf numFmtId="0" fontId="0" fillId="0" borderId="3" xfId="0" applyBorder="1" applyAlignment="1">
      <alignment wrapText="1"/>
    </xf>
    <xf numFmtId="0" fontId="3" fillId="2" borderId="3" xfId="0" applyFont="1" applyFill="1" applyBorder="1" applyAlignment="1" applyProtection="1">
      <alignment horizontal="center" vertical="center" wrapText="1"/>
      <protection locked="0"/>
    </xf>
    <xf numFmtId="9" fontId="0" fillId="2" borderId="3" xfId="7" applyFont="1" applyFill="1" applyBorder="1" applyProtection="1">
      <protection locked="0"/>
    </xf>
    <xf numFmtId="9" fontId="0" fillId="2" borderId="3" xfId="0" applyNumberFormat="1" applyFill="1" applyBorder="1" applyProtection="1">
      <protection locked="0"/>
    </xf>
    <xf numFmtId="0" fontId="0" fillId="2" borderId="0" xfId="0" applyFill="1" applyAlignment="1" applyProtection="1">
      <alignment vertical="center" wrapText="1"/>
      <protection locked="0"/>
    </xf>
    <xf numFmtId="0" fontId="3" fillId="2" borderId="0" xfId="0" applyFont="1" applyFill="1" applyAlignment="1" applyProtection="1">
      <alignment wrapText="1"/>
      <protection locked="0"/>
    </xf>
    <xf numFmtId="0" fontId="0" fillId="0" borderId="3" xfId="0" pivotButton="1" applyBorder="1" applyAlignment="1">
      <alignment wrapText="1"/>
    </xf>
    <xf numFmtId="0" fontId="0" fillId="0" borderId="3" xfId="0" applyBorder="1" applyAlignment="1">
      <alignment horizontal="left" wrapText="1"/>
    </xf>
    <xf numFmtId="0" fontId="0" fillId="0" borderId="0" xfId="0" applyAlignment="1">
      <alignment horizontal="left" wrapText="1"/>
    </xf>
    <xf numFmtId="0" fontId="8" fillId="7" borderId="3" xfId="0" applyFont="1" applyFill="1" applyBorder="1" applyAlignment="1" applyProtection="1">
      <alignment vertical="center"/>
      <protection locked="0"/>
    </xf>
    <xf numFmtId="17" fontId="6" fillId="7" borderId="3" xfId="0" applyNumberFormat="1" applyFont="1" applyFill="1" applyBorder="1" applyAlignment="1" applyProtection="1">
      <alignment vertical="center" wrapText="1"/>
      <protection locked="0"/>
    </xf>
    <xf numFmtId="0" fontId="26" fillId="5" borderId="9" xfId="0" applyFont="1" applyFill="1" applyBorder="1" applyAlignment="1" applyProtection="1">
      <alignment vertical="center"/>
      <protection locked="0"/>
    </xf>
    <xf numFmtId="0" fontId="26" fillId="5" borderId="3" xfId="0" applyFont="1" applyFill="1" applyBorder="1" applyAlignment="1" applyProtection="1">
      <alignment vertical="center" wrapText="1"/>
      <protection locked="0"/>
    </xf>
    <xf numFmtId="0" fontId="26" fillId="5" borderId="9" xfId="0" applyFont="1" applyFill="1" applyBorder="1" applyAlignment="1" applyProtection="1">
      <alignment vertical="center" wrapText="1"/>
      <protection locked="0"/>
    </xf>
    <xf numFmtId="0" fontId="42" fillId="5" borderId="9" xfId="0" applyFont="1" applyFill="1" applyBorder="1" applyAlignment="1" applyProtection="1">
      <alignment vertical="center" wrapText="1"/>
      <protection locked="0"/>
    </xf>
    <xf numFmtId="0" fontId="6" fillId="8" borderId="9" xfId="0" applyFont="1" applyFill="1" applyBorder="1" applyAlignment="1" applyProtection="1">
      <alignment vertical="center" wrapText="1"/>
      <protection locked="0"/>
    </xf>
    <xf numFmtId="0" fontId="57" fillId="11" borderId="5" xfId="0" applyFont="1" applyFill="1" applyBorder="1" applyAlignment="1">
      <alignment wrapText="1"/>
    </xf>
    <xf numFmtId="0" fontId="57" fillId="11" borderId="5" xfId="0" applyFont="1" applyFill="1" applyBorder="1"/>
    <xf numFmtId="0" fontId="58" fillId="11" borderId="5" xfId="0" applyFont="1" applyFill="1" applyBorder="1" applyAlignment="1">
      <alignment wrapText="1"/>
    </xf>
    <xf numFmtId="0" fontId="57" fillId="11" borderId="29" xfId="0" applyFont="1" applyFill="1" applyBorder="1" applyAlignment="1">
      <alignment wrapText="1"/>
    </xf>
    <xf numFmtId="0" fontId="57" fillId="11" borderId="29" xfId="0" applyFont="1" applyFill="1" applyBorder="1"/>
    <xf numFmtId="0" fontId="58" fillId="11" borderId="29" xfId="0" applyFont="1" applyFill="1" applyBorder="1" applyAlignment="1">
      <alignment wrapText="1"/>
    </xf>
    <xf numFmtId="0" fontId="55" fillId="0" borderId="5" xfId="0" applyFont="1" applyBorder="1" applyAlignment="1">
      <alignment wrapText="1"/>
    </xf>
    <xf numFmtId="0" fontId="55" fillId="0" borderId="5" xfId="0" applyFont="1" applyBorder="1"/>
    <xf numFmtId="0" fontId="51" fillId="0" borderId="5" xfId="0" applyFont="1" applyBorder="1" applyAlignment="1">
      <alignment wrapText="1"/>
    </xf>
    <xf numFmtId="0" fontId="51" fillId="0" borderId="0" xfId="0" applyFont="1"/>
    <xf numFmtId="0" fontId="51" fillId="0" borderId="3" xfId="0" applyFont="1" applyBorder="1" applyAlignment="1">
      <alignment wrapText="1"/>
    </xf>
    <xf numFmtId="9" fontId="51" fillId="0" borderId="5" xfId="0" applyNumberFormat="1" applyFont="1" applyBorder="1" applyAlignment="1">
      <alignment wrapText="1"/>
    </xf>
    <xf numFmtId="0" fontId="0" fillId="0" borderId="0" xfId="0" applyAlignment="1" applyProtection="1">
      <alignment wrapText="1"/>
      <protection locked="0"/>
    </xf>
    <xf numFmtId="0" fontId="9" fillId="0" borderId="0" xfId="0" applyFont="1" applyAlignment="1" applyProtection="1">
      <alignment wrapText="1"/>
      <protection locked="0"/>
    </xf>
    <xf numFmtId="0" fontId="10" fillId="0" borderId="0" xfId="0" applyFont="1" applyAlignment="1" applyProtection="1">
      <alignment horizontal="center" vertical="center" wrapText="1"/>
      <protection locked="0"/>
    </xf>
    <xf numFmtId="0" fontId="0" fillId="0" borderId="0" xfId="0" applyAlignment="1" applyProtection="1">
      <alignment vertical="center" wrapText="1"/>
      <protection locked="0"/>
    </xf>
    <xf numFmtId="0" fontId="1" fillId="0" borderId="0" xfId="0" applyFont="1"/>
    <xf numFmtId="0" fontId="0" fillId="0" borderId="0" xfId="0" applyAlignment="1" applyProtection="1">
      <alignment horizontal="center" wrapTex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lignment horizontal="center" wrapText="1"/>
    </xf>
    <xf numFmtId="0" fontId="9" fillId="0" borderId="0" xfId="0" applyFont="1" applyAlignment="1" applyProtection="1">
      <alignment horizontal="center"/>
      <protection locked="0"/>
    </xf>
    <xf numFmtId="0" fontId="4"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0" fillId="0" borderId="0" xfId="0" applyAlignment="1">
      <alignment horizontal="center"/>
    </xf>
    <xf numFmtId="9" fontId="32" fillId="0" borderId="3" xfId="7" applyFont="1" applyFill="1" applyBorder="1" applyAlignment="1" applyProtection="1">
      <alignment horizontal="center" vertical="center" wrapText="1"/>
      <protection locked="0"/>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pplyProtection="1">
      <alignment horizontal="center" vertical="center"/>
      <protection locked="0"/>
    </xf>
    <xf numFmtId="0" fontId="0" fillId="0" borderId="3" xfId="0" applyBorder="1" applyAlignment="1" applyProtection="1">
      <alignment vertical="center"/>
      <protection locked="0"/>
    </xf>
    <xf numFmtId="0" fontId="0" fillId="2" borderId="3" xfId="0" applyFill="1" applyBorder="1" applyAlignment="1" applyProtection="1">
      <alignment horizontal="center" vertical="center" wrapText="1"/>
      <protection locked="0"/>
    </xf>
    <xf numFmtId="0" fontId="21" fillId="0" borderId="3" xfId="0" applyFont="1" applyBorder="1" applyAlignment="1" applyProtection="1">
      <alignment horizontal="center" vertical="center" wrapText="1"/>
      <protection locked="0"/>
    </xf>
    <xf numFmtId="0" fontId="9" fillId="0" borderId="0" xfId="0" applyFont="1" applyAlignment="1" applyProtection="1">
      <alignment horizontal="center" vertical="center"/>
      <protection locked="0"/>
    </xf>
    <xf numFmtId="0" fontId="3" fillId="0" borderId="0" xfId="0" applyFont="1" applyAlignment="1" applyProtection="1">
      <alignment vertical="center"/>
      <protection locked="0"/>
    </xf>
    <xf numFmtId="0" fontId="6" fillId="3" borderId="3" xfId="0" applyFont="1" applyFill="1" applyBorder="1" applyAlignment="1" applyProtection="1">
      <alignment horizontal="left" vertical="center" wrapText="1"/>
      <protection locked="0"/>
    </xf>
    <xf numFmtId="0" fontId="0" fillId="0" borderId="0" xfId="0" applyAlignment="1" applyProtection="1">
      <alignment horizontal="left"/>
      <protection locked="0"/>
    </xf>
    <xf numFmtId="0" fontId="0" fillId="0" borderId="0" xfId="0" applyAlignment="1" applyProtection="1">
      <alignment horizontal="left" vertical="center"/>
      <protection locked="0"/>
    </xf>
    <xf numFmtId="6" fontId="32" fillId="0" borderId="3" xfId="0" applyNumberFormat="1" applyFont="1" applyBorder="1" applyAlignment="1" applyProtection="1">
      <alignment horizontal="left" vertical="center" wrapText="1"/>
      <protection locked="0"/>
    </xf>
    <xf numFmtId="0" fontId="0" fillId="0" borderId="3" xfId="0" applyBorder="1" applyAlignment="1">
      <alignment horizontal="left" vertical="center" wrapText="1"/>
    </xf>
    <xf numFmtId="0" fontId="0" fillId="9" borderId="0" xfId="0" applyFill="1" applyAlignment="1" applyProtection="1">
      <alignment vertical="center"/>
      <protection locked="0"/>
    </xf>
    <xf numFmtId="0" fontId="33" fillId="9" borderId="3" xfId="0" applyFont="1" applyFill="1" applyBorder="1" applyAlignment="1" applyProtection="1">
      <alignment horizontal="left" vertical="center" wrapText="1"/>
      <protection locked="0"/>
    </xf>
    <xf numFmtId="0" fontId="62" fillId="9" borderId="3" xfId="0" applyFont="1" applyFill="1" applyBorder="1" applyAlignment="1" applyProtection="1">
      <alignment horizontal="left" vertical="center" wrapText="1"/>
      <protection locked="0"/>
    </xf>
    <xf numFmtId="0" fontId="63" fillId="9" borderId="3" xfId="0" applyFont="1" applyFill="1" applyBorder="1" applyAlignment="1" applyProtection="1">
      <alignment horizontal="left" vertical="center" wrapText="1"/>
      <protection locked="0"/>
    </xf>
    <xf numFmtId="0" fontId="33" fillId="9" borderId="3" xfId="0" applyFont="1" applyFill="1" applyBorder="1" applyAlignment="1" applyProtection="1">
      <alignment horizontal="center" vertical="center"/>
      <protection locked="0"/>
    </xf>
    <xf numFmtId="0" fontId="33" fillId="9" borderId="3" xfId="0" applyFont="1" applyFill="1" applyBorder="1" applyAlignment="1">
      <alignment vertical="center" wrapText="1"/>
    </xf>
    <xf numFmtId="1" fontId="33" fillId="9" borderId="3" xfId="0" applyNumberFormat="1" applyFont="1" applyFill="1" applyBorder="1" applyAlignment="1">
      <alignment horizontal="center" vertical="center" wrapText="1"/>
    </xf>
    <xf numFmtId="0" fontId="33" fillId="9" borderId="3" xfId="0" applyFont="1" applyFill="1" applyBorder="1" applyAlignment="1">
      <alignment horizontal="left" vertical="center" wrapText="1"/>
    </xf>
    <xf numFmtId="0" fontId="33" fillId="9" borderId="3" xfId="0" applyFont="1" applyFill="1" applyBorder="1" applyAlignment="1">
      <alignment horizontal="center" vertical="center"/>
    </xf>
    <xf numFmtId="0" fontId="33" fillId="9" borderId="3" xfId="0" applyFont="1" applyFill="1" applyBorder="1" applyAlignment="1">
      <alignment horizontal="center" vertical="center" wrapText="1"/>
    </xf>
    <xf numFmtId="0" fontId="0" fillId="6" borderId="3" xfId="0" applyFill="1" applyBorder="1" applyAlignment="1">
      <alignment horizontal="center"/>
    </xf>
    <xf numFmtId="0" fontId="0" fillId="6" borderId="3" xfId="0" applyFill="1" applyBorder="1" applyAlignment="1">
      <alignment horizont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14" fontId="0" fillId="0" borderId="3" xfId="0" applyNumberFormat="1" applyBorder="1" applyAlignment="1">
      <alignment horizontal="center" vertical="center"/>
    </xf>
    <xf numFmtId="0" fontId="0" fillId="0" borderId="30" xfId="0" applyBorder="1"/>
    <xf numFmtId="0" fontId="68" fillId="15" borderId="30" xfId="0" applyFont="1" applyFill="1" applyBorder="1"/>
    <xf numFmtId="0" fontId="57" fillId="9" borderId="3" xfId="0" applyFont="1" applyFill="1" applyBorder="1" applyAlignment="1">
      <alignment horizontal="left" vertical="center" wrapText="1"/>
    </xf>
    <xf numFmtId="0" fontId="41" fillId="9" borderId="3" xfId="0" applyFont="1" applyFill="1" applyBorder="1" applyAlignment="1" applyProtection="1">
      <alignment vertical="center" wrapText="1"/>
      <protection locked="0"/>
    </xf>
    <xf numFmtId="0" fontId="19" fillId="0" borderId="3" xfId="0" applyFont="1" applyBorder="1" applyAlignment="1" applyProtection="1">
      <alignment horizontal="center" vertical="center" wrapText="1"/>
      <protection locked="0"/>
    </xf>
    <xf numFmtId="0" fontId="55" fillId="11" borderId="3" xfId="0" applyFont="1" applyFill="1" applyBorder="1" applyAlignment="1">
      <alignment wrapText="1"/>
    </xf>
    <xf numFmtId="0" fontId="55" fillId="11" borderId="5" xfId="0" applyFont="1" applyFill="1" applyBorder="1" applyAlignment="1">
      <alignment wrapText="1"/>
    </xf>
    <xf numFmtId="0" fontId="51" fillId="11" borderId="5" xfId="0" applyFont="1" applyFill="1" applyBorder="1" applyAlignment="1">
      <alignment wrapText="1"/>
    </xf>
    <xf numFmtId="0" fontId="40" fillId="11" borderId="5" xfId="0" applyFont="1" applyFill="1" applyBorder="1" applyAlignment="1">
      <alignment wrapText="1"/>
    </xf>
    <xf numFmtId="9" fontId="51" fillId="11" borderId="5" xfId="0" applyNumberFormat="1" applyFont="1" applyFill="1" applyBorder="1" applyAlignment="1">
      <alignment wrapText="1"/>
    </xf>
    <xf numFmtId="0" fontId="55" fillId="11" borderId="9" xfId="0" applyFont="1" applyFill="1" applyBorder="1" applyAlignment="1">
      <alignment wrapText="1"/>
    </xf>
    <xf numFmtId="0" fontId="55" fillId="11" borderId="29" xfId="0" applyFont="1" applyFill="1" applyBorder="1" applyAlignment="1">
      <alignment wrapText="1"/>
    </xf>
    <xf numFmtId="0" fontId="51" fillId="11" borderId="29" xfId="0" applyFont="1" applyFill="1" applyBorder="1" applyAlignment="1">
      <alignment wrapText="1"/>
    </xf>
    <xf numFmtId="0" fontId="40" fillId="11" borderId="29" xfId="0" applyFont="1" applyFill="1" applyBorder="1" applyAlignment="1">
      <alignment wrapText="1"/>
    </xf>
    <xf numFmtId="9" fontId="51" fillId="11" borderId="29" xfId="0" applyNumberFormat="1" applyFont="1" applyFill="1" applyBorder="1" applyAlignment="1">
      <alignment wrapText="1"/>
    </xf>
    <xf numFmtId="0" fontId="68" fillId="15" borderId="30" xfId="0" applyFont="1" applyFill="1" applyBorder="1" applyAlignment="1">
      <alignment horizontal="center"/>
    </xf>
    <xf numFmtId="0" fontId="0" fillId="0" borderId="3" xfId="0" applyBorder="1" applyAlignment="1">
      <alignment horizontal="center" vertical="top" wrapText="1"/>
    </xf>
    <xf numFmtId="0" fontId="0" fillId="0" borderId="23" xfId="0" applyBorder="1" applyAlignment="1">
      <alignment horizontal="center" vertical="top" wrapText="1"/>
    </xf>
    <xf numFmtId="0" fontId="0" fillId="0" borderId="3" xfId="0" applyBorder="1" applyAlignment="1">
      <alignment horizontal="left" vertical="center"/>
    </xf>
    <xf numFmtId="9" fontId="32" fillId="2" borderId="3" xfId="7" applyFont="1" applyFill="1" applyBorder="1" applyAlignment="1" applyProtection="1">
      <alignment horizontal="center" vertical="center" wrapText="1"/>
      <protection locked="0"/>
    </xf>
    <xf numFmtId="0" fontId="0" fillId="0" borderId="23" xfId="0" applyBorder="1" applyAlignment="1">
      <alignment vertical="center" wrapText="1"/>
    </xf>
    <xf numFmtId="14" fontId="0" fillId="0" borderId="3" xfId="0" applyNumberFormat="1" applyBorder="1" applyAlignment="1">
      <alignment horizontal="left" vertical="center"/>
    </xf>
    <xf numFmtId="0" fontId="32" fillId="0" borderId="3" xfId="0" applyFont="1" applyBorder="1" applyAlignment="1" applyProtection="1">
      <alignment horizontal="left" vertical="top" wrapText="1"/>
      <protection locked="0"/>
    </xf>
    <xf numFmtId="0" fontId="32" fillId="2" borderId="3" xfId="0" applyFont="1" applyFill="1" applyBorder="1" applyAlignment="1" applyProtection="1">
      <alignment horizontal="center" vertical="center"/>
      <protection locked="0"/>
    </xf>
    <xf numFmtId="0" fontId="32" fillId="2" borderId="3" xfId="0" applyFont="1" applyFill="1" applyBorder="1" applyAlignment="1">
      <alignment vertical="center" wrapText="1"/>
    </xf>
    <xf numFmtId="42" fontId="32" fillId="2" borderId="3" xfId="6" applyFont="1" applyFill="1" applyBorder="1" applyAlignment="1" applyProtection="1">
      <alignment horizontal="center" vertical="center" wrapText="1"/>
      <protection locked="0"/>
    </xf>
    <xf numFmtId="0" fontId="32" fillId="2" borderId="3" xfId="0" applyFont="1" applyFill="1" applyBorder="1" applyAlignment="1" applyProtection="1">
      <alignment horizontal="left" vertical="center" wrapText="1"/>
      <protection locked="0"/>
    </xf>
    <xf numFmtId="0" fontId="33" fillId="2" borderId="3" xfId="0" applyFont="1" applyFill="1" applyBorder="1" applyAlignment="1" applyProtection="1">
      <alignment horizontal="left" vertical="center" wrapText="1"/>
      <protection locked="0"/>
    </xf>
    <xf numFmtId="9" fontId="33" fillId="2" borderId="3" xfId="7" applyFont="1" applyFill="1" applyBorder="1" applyAlignment="1" applyProtection="1">
      <alignment horizontal="center" vertical="center" wrapText="1"/>
      <protection locked="0"/>
    </xf>
    <xf numFmtId="9" fontId="32" fillId="2" borderId="3" xfId="0" applyNumberFormat="1" applyFont="1" applyFill="1" applyBorder="1" applyAlignment="1" applyProtection="1">
      <alignment horizontal="center" vertical="center" wrapText="1"/>
      <protection locked="0"/>
    </xf>
    <xf numFmtId="14" fontId="0" fillId="0" borderId="3" xfId="0" applyNumberFormat="1" applyBorder="1" applyAlignment="1">
      <alignment horizontal="left" vertical="center" wrapText="1"/>
    </xf>
    <xf numFmtId="6" fontId="33" fillId="2" borderId="3" xfId="6" applyNumberFormat="1" applyFont="1" applyFill="1" applyBorder="1" applyAlignment="1" applyProtection="1">
      <alignment horizontal="center" vertical="center" wrapText="1"/>
      <protection locked="0"/>
    </xf>
    <xf numFmtId="10" fontId="33" fillId="2" borderId="3" xfId="7" applyNumberFormat="1" applyFont="1" applyFill="1" applyBorder="1" applyAlignment="1" applyProtection="1">
      <alignment horizontal="center" vertical="center" wrapText="1"/>
      <protection locked="0"/>
    </xf>
    <xf numFmtId="42" fontId="33" fillId="2" borderId="3" xfId="6" applyFont="1" applyFill="1" applyBorder="1" applyAlignment="1" applyProtection="1">
      <alignment horizontal="center" vertical="center" wrapText="1"/>
      <protection locked="0"/>
    </xf>
    <xf numFmtId="2" fontId="33" fillId="2" borderId="3" xfId="7" applyNumberFormat="1" applyFont="1" applyFill="1" applyBorder="1" applyAlignment="1" applyProtection="1">
      <alignment horizontal="center" vertical="center" wrapText="1"/>
      <protection locked="0"/>
    </xf>
    <xf numFmtId="1" fontId="32" fillId="2" borderId="3" xfId="7" applyNumberFormat="1" applyFont="1" applyFill="1" applyBorder="1" applyAlignment="1" applyProtection="1">
      <alignment horizontal="center" vertical="center" wrapText="1"/>
      <protection locked="0"/>
    </xf>
    <xf numFmtId="166" fontId="33" fillId="2" borderId="3" xfId="7" applyNumberFormat="1" applyFont="1" applyFill="1" applyBorder="1" applyAlignment="1" applyProtection="1">
      <alignment horizontal="center" vertical="center" wrapText="1"/>
      <protection locked="0"/>
    </xf>
    <xf numFmtId="1" fontId="33" fillId="2" borderId="3" xfId="7" applyNumberFormat="1" applyFont="1" applyFill="1" applyBorder="1" applyAlignment="1" applyProtection="1">
      <alignment horizontal="center" vertical="center" wrapText="1"/>
      <protection locked="0"/>
    </xf>
    <xf numFmtId="168" fontId="32" fillId="2" borderId="3" xfId="7" applyNumberFormat="1" applyFont="1" applyFill="1" applyBorder="1" applyAlignment="1" applyProtection="1">
      <alignment horizontal="center" vertical="center" wrapText="1"/>
      <protection locked="0"/>
    </xf>
    <xf numFmtId="168" fontId="32" fillId="2" borderId="3" xfId="0" applyNumberFormat="1" applyFont="1" applyFill="1" applyBorder="1" applyAlignment="1" applyProtection="1">
      <alignment horizontal="center" vertical="center" wrapText="1"/>
      <protection locked="0"/>
    </xf>
    <xf numFmtId="0" fontId="33" fillId="2" borderId="3" xfId="7" applyNumberFormat="1" applyFont="1" applyFill="1" applyBorder="1" applyAlignment="1" applyProtection="1">
      <alignment horizontal="center" vertical="center" wrapText="1"/>
      <protection locked="0"/>
    </xf>
    <xf numFmtId="0" fontId="32" fillId="2" borderId="3" xfId="7" applyNumberFormat="1" applyFont="1" applyFill="1" applyBorder="1" applyAlignment="1" applyProtection="1">
      <alignment horizontal="center" vertical="center" wrapText="1"/>
      <protection locked="0"/>
    </xf>
    <xf numFmtId="0" fontId="32" fillId="2" borderId="3" xfId="0" applyFont="1" applyFill="1" applyBorder="1" applyAlignment="1">
      <alignment vertical="center"/>
    </xf>
    <xf numFmtId="10" fontId="32" fillId="2" borderId="3" xfId="7" applyNumberFormat="1" applyFont="1" applyFill="1" applyBorder="1" applyAlignment="1" applyProtection="1">
      <alignment horizontal="center" vertical="center" wrapText="1"/>
      <protection locked="0"/>
    </xf>
    <xf numFmtId="167" fontId="32" fillId="2" borderId="3" xfId="8" applyNumberFormat="1" applyFont="1" applyFill="1" applyBorder="1" applyAlignment="1" applyProtection="1">
      <alignment horizontal="center" vertical="center" wrapText="1"/>
      <protection locked="0"/>
    </xf>
    <xf numFmtId="0" fontId="32" fillId="2" borderId="9" xfId="0" applyFont="1" applyFill="1" applyBorder="1" applyAlignment="1" applyProtection="1">
      <alignment horizontal="center" vertical="center" wrapText="1"/>
      <protection locked="0"/>
    </xf>
    <xf numFmtId="42" fontId="32" fillId="2" borderId="9" xfId="6" applyFont="1" applyFill="1" applyBorder="1" applyAlignment="1" applyProtection="1">
      <alignment horizontal="center" vertical="center" wrapText="1"/>
      <protection locked="0"/>
    </xf>
    <xf numFmtId="9" fontId="32" fillId="2" borderId="9" xfId="7" applyFont="1" applyFill="1" applyBorder="1" applyAlignment="1" applyProtection="1">
      <alignment horizontal="center" vertical="center" wrapText="1"/>
      <protection locked="0"/>
    </xf>
    <xf numFmtId="168" fontId="33" fillId="2" borderId="3" xfId="0" applyNumberFormat="1" applyFont="1" applyFill="1" applyBorder="1" applyAlignment="1" applyProtection="1">
      <alignment horizontal="center" vertical="center" wrapText="1"/>
      <protection locked="0"/>
    </xf>
    <xf numFmtId="9" fontId="51" fillId="2" borderId="3" xfId="0" applyNumberFormat="1" applyFont="1" applyFill="1" applyBorder="1" applyAlignment="1">
      <alignment horizontal="center" vertical="center" wrapText="1"/>
    </xf>
    <xf numFmtId="9" fontId="51" fillId="2" borderId="5" xfId="0" applyNumberFormat="1" applyFont="1" applyFill="1" applyBorder="1" applyAlignment="1">
      <alignment horizontal="center" vertical="center" wrapText="1"/>
    </xf>
    <xf numFmtId="0" fontId="61" fillId="2" borderId="5" xfId="0" applyFont="1" applyFill="1" applyBorder="1" applyAlignment="1">
      <alignment horizontal="center" vertical="center" wrapText="1"/>
    </xf>
    <xf numFmtId="0" fontId="61" fillId="2" borderId="29" xfId="0" applyFont="1" applyFill="1" applyBorder="1" applyAlignment="1">
      <alignment horizontal="center" vertical="center" wrapText="1"/>
    </xf>
    <xf numFmtId="0" fontId="61" fillId="2" borderId="3" xfId="0" applyFont="1" applyFill="1" applyBorder="1" applyAlignment="1">
      <alignment horizontal="center" vertical="center" wrapText="1"/>
    </xf>
    <xf numFmtId="0" fontId="61" fillId="2" borderId="5" xfId="0" applyFont="1" applyFill="1" applyBorder="1" applyAlignment="1">
      <alignment horizontal="center" vertical="center"/>
    </xf>
    <xf numFmtId="0" fontId="0" fillId="2" borderId="3" xfId="0" applyFill="1" applyBorder="1" applyAlignment="1" applyProtection="1">
      <alignment vertical="center" wrapText="1"/>
      <protection locked="0"/>
    </xf>
    <xf numFmtId="42" fontId="0" fillId="2" borderId="3" xfId="6" applyFont="1" applyFill="1" applyBorder="1" applyAlignment="1" applyProtection="1">
      <alignment vertical="center" wrapText="1"/>
      <protection locked="0"/>
    </xf>
    <xf numFmtId="1" fontId="0" fillId="2" borderId="3" xfId="7" applyNumberFormat="1" applyFont="1" applyFill="1" applyBorder="1" applyAlignment="1" applyProtection="1">
      <alignment horizontal="center" vertical="center" wrapText="1"/>
      <protection locked="0"/>
    </xf>
    <xf numFmtId="9" fontId="0" fillId="2" borderId="3" xfId="7" applyFont="1" applyFill="1" applyBorder="1" applyAlignment="1" applyProtection="1">
      <alignment vertical="center" wrapText="1"/>
      <protection locked="0"/>
    </xf>
    <xf numFmtId="1" fontId="0" fillId="2" borderId="3" xfId="7" applyNumberFormat="1" applyFont="1" applyFill="1" applyBorder="1" applyAlignment="1" applyProtection="1">
      <alignment vertical="center" wrapText="1"/>
      <protection locked="0"/>
    </xf>
    <xf numFmtId="6" fontId="32" fillId="2" borderId="3" xfId="0" applyNumberFormat="1" applyFont="1" applyFill="1" applyBorder="1" applyAlignment="1">
      <alignment horizontal="center" vertical="center"/>
    </xf>
    <xf numFmtId="1" fontId="32" fillId="2" borderId="3" xfId="6" applyNumberFormat="1" applyFont="1" applyFill="1" applyBorder="1" applyAlignment="1" applyProtection="1">
      <alignment horizontal="center" vertical="center" wrapText="1"/>
      <protection locked="0"/>
    </xf>
    <xf numFmtId="9" fontId="32" fillId="2" borderId="3" xfId="6" applyNumberFormat="1" applyFont="1" applyFill="1" applyBorder="1" applyAlignment="1" applyProtection="1">
      <alignment horizontal="center" vertical="center" wrapText="1"/>
      <protection locked="0"/>
    </xf>
    <xf numFmtId="168" fontId="32" fillId="2" borderId="3" xfId="6" applyNumberFormat="1" applyFont="1" applyFill="1" applyBorder="1" applyAlignment="1" applyProtection="1">
      <alignment horizontal="center" vertical="center" wrapText="1"/>
      <protection locked="0"/>
    </xf>
    <xf numFmtId="0" fontId="32" fillId="2" borderId="22" xfId="0" applyFont="1" applyFill="1" applyBorder="1" applyAlignment="1" applyProtection="1">
      <alignment horizontal="center" vertical="center" wrapText="1"/>
      <protection locked="0"/>
    </xf>
    <xf numFmtId="0" fontId="32" fillId="2" borderId="22" xfId="0" applyFont="1" applyFill="1" applyBorder="1" applyAlignment="1" applyProtection="1">
      <alignment horizontal="left" vertical="center" wrapText="1"/>
      <protection locked="0"/>
    </xf>
    <xf numFmtId="42" fontId="32" fillId="2" borderId="22" xfId="6" applyFont="1" applyFill="1" applyBorder="1" applyAlignment="1" applyProtection="1">
      <alignment horizontal="center" vertical="center" wrapText="1"/>
      <protection locked="0"/>
    </xf>
    <xf numFmtId="9" fontId="32" fillId="2" borderId="22" xfId="6" applyNumberFormat="1" applyFont="1" applyFill="1" applyBorder="1" applyAlignment="1" applyProtection="1">
      <alignment horizontal="center" vertical="center" wrapText="1"/>
      <protection locked="0"/>
    </xf>
    <xf numFmtId="168" fontId="32" fillId="2" borderId="22" xfId="6" applyNumberFormat="1" applyFont="1" applyFill="1" applyBorder="1" applyAlignment="1" applyProtection="1">
      <alignment horizontal="center" vertical="center" wrapText="1"/>
      <protection locked="0"/>
    </xf>
    <xf numFmtId="168" fontId="32" fillId="2" borderId="22" xfId="7" applyNumberFormat="1" applyFont="1" applyFill="1" applyBorder="1" applyAlignment="1" applyProtection="1">
      <alignment horizontal="center" vertical="center" wrapText="1"/>
      <protection locked="0"/>
    </xf>
    <xf numFmtId="9" fontId="32" fillId="2" borderId="22" xfId="0" applyNumberFormat="1" applyFont="1" applyFill="1" applyBorder="1" applyAlignment="1" applyProtection="1">
      <alignment horizontal="center" vertical="center" wrapText="1"/>
      <protection locked="0"/>
    </xf>
    <xf numFmtId="9" fontId="32" fillId="2" borderId="22" xfId="7" applyFont="1" applyFill="1" applyBorder="1" applyAlignment="1" applyProtection="1">
      <alignment horizontal="center" vertical="center" wrapText="1"/>
      <protection locked="0"/>
    </xf>
    <xf numFmtId="0" fontId="61" fillId="2" borderId="22" xfId="0" applyFont="1" applyFill="1" applyBorder="1" applyAlignment="1">
      <alignment horizontal="center" vertical="center" wrapText="1"/>
    </xf>
    <xf numFmtId="0" fontId="61" fillId="2" borderId="22" xfId="0" applyFont="1" applyFill="1" applyBorder="1" applyAlignment="1">
      <alignment horizontal="left" vertical="center" wrapText="1"/>
    </xf>
    <xf numFmtId="0" fontId="0" fillId="2" borderId="3" xfId="0" applyFill="1" applyBorder="1" applyAlignment="1" applyProtection="1">
      <alignment horizontal="left" vertical="center" wrapText="1"/>
      <protection locked="0"/>
    </xf>
    <xf numFmtId="42" fontId="0" fillId="2" borderId="3" xfId="6" applyFont="1" applyFill="1" applyBorder="1" applyAlignment="1" applyProtection="1">
      <alignment horizontal="left" vertical="center" wrapText="1"/>
      <protection locked="0"/>
    </xf>
    <xf numFmtId="10" fontId="0" fillId="2" borderId="3" xfId="6" applyNumberFormat="1"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horizontal="center" vertical="center" wrapText="1"/>
      <protection locked="0"/>
    </xf>
    <xf numFmtId="0" fontId="55" fillId="2" borderId="5" xfId="0" applyFont="1" applyFill="1" applyBorder="1" applyAlignment="1">
      <alignment horizontal="left" wrapText="1"/>
    </xf>
    <xf numFmtId="0" fontId="51" fillId="2" borderId="3" xfId="0" applyFont="1" applyFill="1" applyBorder="1" applyAlignment="1">
      <alignment horizontal="center" wrapText="1"/>
    </xf>
    <xf numFmtId="0" fontId="51" fillId="2" borderId="5" xfId="0" applyFont="1" applyFill="1" applyBorder="1" applyAlignment="1">
      <alignment horizontal="left" wrapText="1"/>
    </xf>
    <xf numFmtId="9" fontId="0" fillId="2" borderId="3" xfId="7" applyFont="1" applyFill="1" applyBorder="1" applyAlignment="1" applyProtection="1">
      <alignment horizontal="center" vertical="center" wrapText="1"/>
      <protection locked="0"/>
    </xf>
    <xf numFmtId="0" fontId="32" fillId="2" borderId="3" xfId="0" applyFont="1" applyFill="1" applyBorder="1" applyAlignment="1">
      <alignment horizontal="center" vertical="center"/>
    </xf>
    <xf numFmtId="0" fontId="32" fillId="2" borderId="3" xfId="0" applyFont="1" applyFill="1" applyBorder="1" applyAlignment="1">
      <alignment horizontal="center" vertical="center" wrapText="1"/>
    </xf>
    <xf numFmtId="10" fontId="32" fillId="2" borderId="3" xfId="6" applyNumberFormat="1" applyFont="1" applyFill="1" applyBorder="1" applyAlignment="1" applyProtection="1">
      <alignment horizontal="center" vertical="center" wrapText="1"/>
      <protection locked="0"/>
    </xf>
    <xf numFmtId="10" fontId="32" fillId="2" borderId="3" xfId="0" applyNumberFormat="1" applyFont="1" applyFill="1" applyBorder="1" applyAlignment="1" applyProtection="1">
      <alignment horizontal="center" vertical="center"/>
      <protection locked="0"/>
    </xf>
    <xf numFmtId="42" fontId="32" fillId="2" borderId="0" xfId="0" applyNumberFormat="1" applyFont="1" applyFill="1" applyAlignment="1">
      <alignment horizontal="center" vertical="center"/>
    </xf>
    <xf numFmtId="43" fontId="32" fillId="2" borderId="3" xfId="9" applyFont="1" applyFill="1" applyBorder="1" applyAlignment="1" applyProtection="1">
      <alignment horizontal="center" vertical="center" wrapText="1"/>
      <protection locked="0"/>
    </xf>
    <xf numFmtId="0" fontId="33" fillId="2" borderId="5" xfId="0" applyFont="1" applyFill="1" applyBorder="1" applyAlignment="1">
      <alignment horizontal="center" vertical="center" wrapText="1"/>
    </xf>
    <xf numFmtId="9" fontId="61" fillId="2" borderId="5" xfId="0" applyNumberFormat="1" applyFont="1" applyFill="1" applyBorder="1" applyAlignment="1">
      <alignment horizontal="center" vertical="center" wrapText="1"/>
    </xf>
    <xf numFmtId="0" fontId="33" fillId="2" borderId="29" xfId="0" applyFont="1" applyFill="1" applyBorder="1" applyAlignment="1">
      <alignment horizontal="center" vertical="center" wrapText="1"/>
    </xf>
    <xf numFmtId="9" fontId="61" fillId="2" borderId="29" xfId="0" applyNumberFormat="1" applyFont="1" applyFill="1" applyBorder="1" applyAlignment="1">
      <alignment horizontal="center" vertical="center" wrapText="1"/>
    </xf>
    <xf numFmtId="0" fontId="33" fillId="2" borderId="29" xfId="0" applyFont="1" applyFill="1" applyBorder="1" applyAlignment="1">
      <alignment horizontal="center" vertical="center"/>
    </xf>
    <xf numFmtId="9" fontId="32" fillId="2" borderId="3" xfId="0" applyNumberFormat="1"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protection locked="0"/>
    </xf>
    <xf numFmtId="6" fontId="32" fillId="2" borderId="3" xfId="0" applyNumberFormat="1" applyFont="1" applyFill="1" applyBorder="1" applyAlignment="1" applyProtection="1">
      <alignment horizontal="left" vertical="center" wrapText="1"/>
      <protection locked="0"/>
    </xf>
    <xf numFmtId="0" fontId="43" fillId="2" borderId="3" xfId="0" applyFont="1" applyFill="1" applyBorder="1" applyAlignment="1" applyProtection="1">
      <alignment horizontal="left" vertical="center" wrapText="1"/>
      <protection locked="0"/>
    </xf>
    <xf numFmtId="10" fontId="32" fillId="2" borderId="3" xfId="0" applyNumberFormat="1" applyFont="1" applyFill="1" applyBorder="1" applyAlignment="1" applyProtection="1">
      <alignment horizontal="left" vertical="center" wrapText="1"/>
      <protection locked="0"/>
    </xf>
    <xf numFmtId="3" fontId="32" fillId="2" borderId="3" xfId="7" applyNumberFormat="1" applyFont="1" applyFill="1" applyBorder="1" applyAlignment="1" applyProtection="1">
      <alignment horizontal="left" vertical="center" wrapText="1"/>
      <protection locked="0"/>
    </xf>
    <xf numFmtId="9" fontId="32" fillId="2" borderId="3" xfId="7" applyFont="1" applyFill="1" applyBorder="1" applyAlignment="1" applyProtection="1">
      <alignment horizontal="left" vertical="center" wrapText="1"/>
      <protection locked="0"/>
    </xf>
    <xf numFmtId="168" fontId="33" fillId="2" borderId="3" xfId="7" applyNumberFormat="1" applyFont="1" applyFill="1" applyBorder="1" applyAlignment="1" applyProtection="1">
      <alignment horizontal="left" vertical="center" wrapText="1"/>
      <protection locked="0"/>
    </xf>
    <xf numFmtId="0" fontId="32" fillId="2" borderId="9" xfId="0" applyFont="1" applyFill="1" applyBorder="1" applyAlignment="1" applyProtection="1">
      <alignment vertical="center" wrapText="1"/>
      <protection locked="0"/>
    </xf>
    <xf numFmtId="0" fontId="32" fillId="2" borderId="9" xfId="0" applyFont="1" applyFill="1" applyBorder="1" applyAlignment="1" applyProtection="1">
      <alignment horizontal="left" vertical="center" wrapText="1"/>
      <protection locked="0"/>
    </xf>
    <xf numFmtId="0" fontId="33" fillId="2" borderId="9" xfId="0" applyFont="1" applyFill="1" applyBorder="1" applyAlignment="1" applyProtection="1">
      <alignment horizontal="left" vertical="center" wrapText="1"/>
      <protection locked="0"/>
    </xf>
    <xf numFmtId="0" fontId="32" fillId="2" borderId="9" xfId="0" applyFont="1" applyFill="1" applyBorder="1" applyAlignment="1" applyProtection="1">
      <alignment horizontal="center" vertical="center"/>
      <protection locked="0"/>
    </xf>
    <xf numFmtId="0" fontId="61" fillId="2" borderId="3" xfId="0" applyFont="1" applyFill="1" applyBorder="1" applyAlignment="1" applyProtection="1">
      <alignment horizontal="left" vertical="center" wrapText="1"/>
      <protection locked="0"/>
    </xf>
    <xf numFmtId="0" fontId="40" fillId="2" borderId="9" xfId="0" applyFont="1" applyFill="1" applyBorder="1" applyAlignment="1">
      <alignment horizontal="left" vertical="center" wrapText="1"/>
    </xf>
    <xf numFmtId="0" fontId="51" fillId="2" borderId="5" xfId="0" applyFont="1" applyFill="1" applyBorder="1" applyAlignment="1">
      <alignment horizontal="left" vertical="center" wrapText="1"/>
    </xf>
    <xf numFmtId="0" fontId="61" fillId="2" borderId="5" xfId="0" applyFont="1" applyFill="1" applyBorder="1" applyAlignment="1">
      <alignment horizontal="left" vertical="center" wrapText="1"/>
    </xf>
    <xf numFmtId="0" fontId="33" fillId="2" borderId="29" xfId="0" applyFont="1" applyFill="1" applyBorder="1" applyAlignment="1">
      <alignment horizontal="left" vertical="center" wrapText="1"/>
    </xf>
    <xf numFmtId="0" fontId="61" fillId="2" borderId="5" xfId="0" applyFont="1" applyFill="1" applyBorder="1" applyAlignment="1">
      <alignment vertical="center" wrapText="1"/>
    </xf>
    <xf numFmtId="0" fontId="51" fillId="2" borderId="29" xfId="0" applyFont="1" applyFill="1" applyBorder="1" applyAlignment="1">
      <alignment horizontal="left" vertical="center" wrapText="1"/>
    </xf>
    <xf numFmtId="0" fontId="40" fillId="2" borderId="29" xfId="0" applyFont="1" applyFill="1" applyBorder="1" applyAlignment="1">
      <alignment horizontal="left" vertical="center" wrapText="1"/>
    </xf>
    <xf numFmtId="0" fontId="61" fillId="2" borderId="29" xfId="0" applyFont="1" applyFill="1" applyBorder="1" applyAlignment="1">
      <alignment horizontal="left" vertical="center" wrapText="1"/>
    </xf>
    <xf numFmtId="0" fontId="51" fillId="2" borderId="3" xfId="0" applyFont="1" applyFill="1" applyBorder="1" applyAlignment="1">
      <alignment horizontal="left" vertical="center" wrapText="1"/>
    </xf>
    <xf numFmtId="0" fontId="61" fillId="2" borderId="3" xfId="0" applyFont="1" applyFill="1" applyBorder="1" applyAlignment="1">
      <alignment horizontal="left" vertical="center" wrapText="1"/>
    </xf>
    <xf numFmtId="0" fontId="61" fillId="2" borderId="6" xfId="0" applyFont="1" applyFill="1" applyBorder="1" applyAlignment="1">
      <alignment horizontal="left" vertical="center" wrapText="1"/>
    </xf>
    <xf numFmtId="0" fontId="61" fillId="2" borderId="3" xfId="0" applyFont="1" applyFill="1" applyBorder="1" applyAlignment="1">
      <alignment horizontal="center" vertical="center"/>
    </xf>
    <xf numFmtId="0" fontId="61" fillId="2" borderId="3" xfId="0" applyFont="1" applyFill="1" applyBorder="1" applyAlignment="1">
      <alignment vertical="center" wrapText="1"/>
    </xf>
    <xf numFmtId="0" fontId="32" fillId="2" borderId="3" xfId="0" applyFont="1" applyFill="1" applyBorder="1" applyAlignment="1" applyProtection="1">
      <alignment vertical="center"/>
      <protection locked="0"/>
    </xf>
    <xf numFmtId="0" fontId="32" fillId="2" borderId="0" xfId="0" applyFont="1" applyFill="1" applyAlignment="1">
      <alignment horizontal="left" vertical="center" wrapText="1"/>
    </xf>
    <xf numFmtId="0" fontId="32" fillId="2" borderId="3" xfId="0" applyFont="1" applyFill="1" applyBorder="1" applyAlignment="1">
      <alignment horizontal="left" vertical="center" wrapText="1"/>
    </xf>
    <xf numFmtId="0" fontId="33" fillId="2" borderId="22" xfId="0" applyFont="1" applyFill="1" applyBorder="1" applyAlignment="1" applyProtection="1">
      <alignment horizontal="left" vertical="center" wrapText="1"/>
      <protection locked="0"/>
    </xf>
    <xf numFmtId="0" fontId="32" fillId="2" borderId="22" xfId="0" applyFont="1" applyFill="1" applyBorder="1" applyAlignment="1" applyProtection="1">
      <alignment horizontal="center" vertical="center"/>
      <protection locked="0"/>
    </xf>
    <xf numFmtId="0" fontId="32" fillId="2" borderId="22" xfId="0" applyFont="1" applyFill="1" applyBorder="1" applyAlignment="1" applyProtection="1">
      <alignment vertical="center" wrapText="1"/>
      <protection locked="0"/>
    </xf>
    <xf numFmtId="0" fontId="33" fillId="2" borderId="22" xfId="0" applyFont="1" applyFill="1" applyBorder="1" applyAlignment="1">
      <alignment horizontal="left" vertical="center" wrapText="1"/>
    </xf>
    <xf numFmtId="0" fontId="61" fillId="2" borderId="22" xfId="0" applyFont="1" applyFill="1" applyBorder="1" applyAlignment="1">
      <alignment vertical="center" wrapText="1"/>
    </xf>
    <xf numFmtId="0" fontId="55" fillId="2" borderId="3" xfId="0" applyFont="1" applyFill="1" applyBorder="1" applyAlignment="1">
      <alignment horizontal="left" wrapText="1"/>
    </xf>
    <xf numFmtId="0" fontId="55" fillId="2" borderId="5" xfId="0" applyFont="1" applyFill="1" applyBorder="1" applyAlignment="1">
      <alignment horizontal="left" vertical="center" wrapText="1"/>
    </xf>
    <xf numFmtId="0" fontId="55" fillId="2" borderId="3" xfId="0" applyFont="1" applyFill="1" applyBorder="1" applyAlignment="1">
      <alignment horizontal="left" vertical="center" wrapText="1"/>
    </xf>
    <xf numFmtId="0" fontId="32" fillId="2" borderId="3" xfId="0" applyFont="1" applyFill="1" applyBorder="1" applyAlignment="1" applyProtection="1">
      <alignment horizontal="left" vertical="center"/>
      <protection locked="0"/>
    </xf>
    <xf numFmtId="0" fontId="57" fillId="2" borderId="5" xfId="0" applyFont="1" applyFill="1" applyBorder="1" applyAlignment="1">
      <alignment horizontal="left" wrapText="1"/>
    </xf>
    <xf numFmtId="0" fontId="55" fillId="2" borderId="5" xfId="0" applyFont="1" applyFill="1" applyBorder="1" applyAlignment="1">
      <alignment horizontal="left"/>
    </xf>
    <xf numFmtId="0" fontId="33" fillId="2" borderId="5" xfId="0" applyFont="1" applyFill="1" applyBorder="1" applyAlignment="1" applyProtection="1">
      <alignment horizontal="left" vertical="center" wrapText="1"/>
      <protection locked="0"/>
    </xf>
    <xf numFmtId="0" fontId="57" fillId="2" borderId="5" xfId="0" applyFont="1" applyFill="1" applyBorder="1" applyAlignment="1">
      <alignment horizontal="left" vertical="center" wrapText="1"/>
    </xf>
    <xf numFmtId="0" fontId="33" fillId="2" borderId="5" xfId="0" applyFont="1" applyFill="1" applyBorder="1" applyAlignment="1">
      <alignment horizontal="left" vertical="center" wrapText="1"/>
    </xf>
    <xf numFmtId="0" fontId="33" fillId="2" borderId="5" xfId="0" applyFont="1" applyFill="1" applyBorder="1" applyAlignment="1">
      <alignment horizontal="center" vertical="center"/>
    </xf>
    <xf numFmtId="0" fontId="55" fillId="2" borderId="9" xfId="0" applyFont="1" applyFill="1" applyBorder="1" applyAlignment="1">
      <alignment horizontal="left" vertical="center" wrapText="1"/>
    </xf>
    <xf numFmtId="0" fontId="57" fillId="2" borderId="29" xfId="0" applyFont="1" applyFill="1" applyBorder="1" applyAlignment="1">
      <alignment horizontal="left" vertical="center" wrapText="1"/>
    </xf>
    <xf numFmtId="0" fontId="55" fillId="2" borderId="29" xfId="0" applyFont="1" applyFill="1" applyBorder="1" applyAlignment="1">
      <alignment horizontal="left" vertical="center" wrapText="1"/>
    </xf>
    <xf numFmtId="0" fontId="61" fillId="2" borderId="29" xfId="0" applyFont="1" applyFill="1" applyBorder="1" applyAlignment="1">
      <alignment vertical="center" wrapText="1"/>
    </xf>
    <xf numFmtId="0" fontId="57" fillId="9" borderId="9" xfId="0" applyFont="1" applyFill="1" applyBorder="1" applyAlignment="1">
      <alignment horizontal="left" vertical="center" wrapText="1"/>
    </xf>
    <xf numFmtId="0" fontId="57" fillId="9" borderId="29" xfId="0" applyFont="1" applyFill="1" applyBorder="1" applyAlignment="1">
      <alignment horizontal="left" vertical="center" wrapText="1"/>
    </xf>
    <xf numFmtId="0" fontId="33" fillId="9" borderId="29" xfId="0" applyFont="1" applyFill="1" applyBorder="1" applyAlignment="1">
      <alignment horizontal="left" vertical="center" wrapText="1"/>
    </xf>
    <xf numFmtId="3" fontId="33" fillId="9" borderId="29" xfId="0" applyNumberFormat="1" applyFont="1" applyFill="1" applyBorder="1" applyAlignment="1">
      <alignment horizontal="left" vertical="center" wrapText="1"/>
    </xf>
    <xf numFmtId="0" fontId="33" fillId="9" borderId="29" xfId="0" applyFont="1" applyFill="1" applyBorder="1" applyAlignment="1">
      <alignment horizontal="center" vertical="center"/>
    </xf>
    <xf numFmtId="0" fontId="33" fillId="9" borderId="29" xfId="0" applyFont="1" applyFill="1" applyBorder="1" applyAlignment="1">
      <alignment vertical="center" wrapText="1"/>
    </xf>
    <xf numFmtId="0" fontId="33" fillId="9" borderId="29" xfId="0" applyFont="1" applyFill="1" applyBorder="1" applyAlignment="1">
      <alignment horizontal="center" vertical="center" wrapText="1"/>
    </xf>
    <xf numFmtId="43" fontId="33" fillId="9" borderId="29" xfId="9" applyFont="1" applyFill="1" applyBorder="1" applyAlignment="1">
      <alignment horizontal="center" vertical="center" wrapText="1"/>
    </xf>
    <xf numFmtId="2" fontId="61" fillId="9" borderId="29" xfId="9" applyNumberFormat="1" applyFont="1" applyFill="1" applyBorder="1" applyAlignment="1">
      <alignment horizontal="center" vertical="center"/>
    </xf>
    <xf numFmtId="2" fontId="61" fillId="9" borderId="29" xfId="0" applyNumberFormat="1" applyFont="1" applyFill="1" applyBorder="1" applyAlignment="1">
      <alignment horizontal="center" vertical="center"/>
    </xf>
    <xf numFmtId="2" fontId="33" fillId="9" borderId="29" xfId="8" applyNumberFormat="1" applyFont="1" applyFill="1" applyBorder="1" applyAlignment="1">
      <alignment horizontal="center" vertical="center" wrapText="1"/>
    </xf>
    <xf numFmtId="0" fontId="57" fillId="9" borderId="5" xfId="0" applyFont="1" applyFill="1" applyBorder="1" applyAlignment="1">
      <alignment horizontal="left" vertical="center" wrapText="1"/>
    </xf>
    <xf numFmtId="0" fontId="33" fillId="9" borderId="5" xfId="0" applyFont="1" applyFill="1" applyBorder="1" applyAlignment="1">
      <alignment horizontal="left" vertical="center" wrapText="1"/>
    </xf>
    <xf numFmtId="9" fontId="33" fillId="9" borderId="5" xfId="0" applyNumberFormat="1" applyFont="1" applyFill="1" applyBorder="1" applyAlignment="1">
      <alignment horizontal="left" vertical="center" wrapText="1"/>
    </xf>
    <xf numFmtId="0" fontId="33" fillId="9" borderId="5" xfId="0" applyFont="1" applyFill="1" applyBorder="1" applyAlignment="1">
      <alignment horizontal="center" vertical="center"/>
    </xf>
    <xf numFmtId="0" fontId="33" fillId="9" borderId="5" xfId="0" applyFont="1" applyFill="1" applyBorder="1" applyAlignment="1">
      <alignment vertical="center" wrapText="1"/>
    </xf>
    <xf numFmtId="0" fontId="33" fillId="9" borderId="5" xfId="0" applyFont="1" applyFill="1" applyBorder="1" applyAlignment="1">
      <alignment horizontal="center" vertical="center" wrapText="1"/>
    </xf>
    <xf numFmtId="171" fontId="33" fillId="9" borderId="29" xfId="8" applyNumberFormat="1" applyFont="1" applyFill="1" applyBorder="1" applyAlignment="1">
      <alignment horizontal="center" vertical="center" wrapText="1"/>
    </xf>
    <xf numFmtId="9" fontId="33" fillId="9" borderId="29" xfId="0" applyNumberFormat="1" applyFont="1" applyFill="1" applyBorder="1" applyAlignment="1">
      <alignment horizontal="left" vertical="center" wrapText="1"/>
    </xf>
    <xf numFmtId="0" fontId="32" fillId="9" borderId="3" xfId="0" applyFont="1" applyFill="1" applyBorder="1" applyAlignment="1">
      <alignment vertical="center" wrapText="1"/>
    </xf>
    <xf numFmtId="42" fontId="32" fillId="9" borderId="3" xfId="6" applyFont="1" applyFill="1" applyBorder="1" applyAlignment="1" applyProtection="1">
      <alignment horizontal="center" vertical="center" wrapText="1"/>
      <protection locked="0"/>
    </xf>
    <xf numFmtId="9" fontId="32" fillId="9" borderId="3" xfId="7" applyFont="1" applyFill="1" applyBorder="1" applyAlignment="1" applyProtection="1">
      <alignment horizontal="center" vertical="center" wrapText="1"/>
      <protection locked="0"/>
    </xf>
    <xf numFmtId="0" fontId="55" fillId="9" borderId="5" xfId="0" applyFont="1" applyFill="1" applyBorder="1" applyAlignment="1">
      <alignment horizontal="left" vertical="center" wrapText="1"/>
    </xf>
    <xf numFmtId="9" fontId="32" fillId="9" borderId="3" xfId="6" applyNumberFormat="1" applyFont="1" applyFill="1" applyBorder="1" applyAlignment="1" applyProtection="1">
      <alignment horizontal="center" vertical="center" wrapText="1"/>
      <protection locked="0"/>
    </xf>
    <xf numFmtId="1" fontId="32" fillId="9" borderId="3" xfId="6" applyNumberFormat="1" applyFont="1" applyFill="1" applyBorder="1" applyAlignment="1" applyProtection="1">
      <alignment horizontal="center" vertical="center" wrapText="1"/>
      <protection locked="0"/>
    </xf>
    <xf numFmtId="42" fontId="33" fillId="9" borderId="3" xfId="6" applyFont="1" applyFill="1" applyBorder="1" applyAlignment="1" applyProtection="1">
      <alignment horizontal="center" vertical="center" wrapText="1"/>
      <protection locked="0"/>
    </xf>
    <xf numFmtId="0" fontId="32" fillId="9" borderId="3" xfId="7" applyNumberFormat="1" applyFont="1" applyFill="1" applyBorder="1" applyAlignment="1" applyProtection="1">
      <alignment horizontal="center" vertical="center" wrapText="1"/>
      <protection locked="0"/>
    </xf>
    <xf numFmtId="0" fontId="33" fillId="9" borderId="3" xfId="7" applyNumberFormat="1" applyFont="1" applyFill="1" applyBorder="1" applyAlignment="1" applyProtection="1">
      <alignment horizontal="center" vertical="center" wrapText="1"/>
      <protection locked="0"/>
    </xf>
    <xf numFmtId="9" fontId="33" fillId="9" borderId="3" xfId="7" applyFont="1" applyFill="1" applyBorder="1" applyAlignment="1" applyProtection="1">
      <alignment horizontal="center" vertical="center" wrapText="1"/>
      <protection locked="0"/>
    </xf>
    <xf numFmtId="168" fontId="32" fillId="9" borderId="3" xfId="7" applyNumberFormat="1" applyFont="1" applyFill="1" applyBorder="1" applyAlignment="1" applyProtection="1">
      <alignment horizontal="center" vertical="center" wrapText="1"/>
      <protection locked="0"/>
    </xf>
    <xf numFmtId="10" fontId="32" fillId="9" borderId="3" xfId="0" applyNumberFormat="1" applyFont="1" applyFill="1" applyBorder="1" applyAlignment="1" applyProtection="1">
      <alignment horizontal="center" vertical="center"/>
      <protection locked="0"/>
    </xf>
    <xf numFmtId="0" fontId="40" fillId="9" borderId="9" xfId="0" applyFont="1" applyFill="1" applyBorder="1" applyAlignment="1">
      <alignment horizontal="left" vertical="center" wrapText="1"/>
    </xf>
    <xf numFmtId="0" fontId="32" fillId="9" borderId="29" xfId="0" applyFont="1" applyFill="1" applyBorder="1" applyAlignment="1">
      <alignment horizontal="left" vertical="center" wrapText="1"/>
    </xf>
    <xf numFmtId="10" fontId="33" fillId="9" borderId="5" xfId="0" applyNumberFormat="1" applyFont="1" applyFill="1" applyBorder="1" applyAlignment="1">
      <alignment horizontal="center" vertical="center" wrapText="1"/>
    </xf>
    <xf numFmtId="9" fontId="33" fillId="9" borderId="5" xfId="0" applyNumberFormat="1" applyFont="1" applyFill="1" applyBorder="1" applyAlignment="1">
      <alignment horizontal="center" vertical="center" wrapText="1"/>
    </xf>
    <xf numFmtId="0" fontId="6" fillId="8" borderId="22" xfId="0" applyFont="1" applyFill="1" applyBorder="1" applyAlignment="1" applyProtection="1">
      <alignment horizontal="center" vertical="center" wrapText="1"/>
      <protection locked="0"/>
    </xf>
    <xf numFmtId="0" fontId="6" fillId="8" borderId="9" xfId="0" applyFont="1" applyFill="1" applyBorder="1" applyAlignment="1" applyProtection="1">
      <alignment horizontal="center" vertical="center" wrapText="1"/>
      <protection locked="0"/>
    </xf>
    <xf numFmtId="9" fontId="30" fillId="0" borderId="3" xfId="7" applyFont="1" applyBorder="1" applyAlignment="1" applyProtection="1">
      <alignment horizontal="center" vertical="center"/>
      <protection locked="0"/>
    </xf>
    <xf numFmtId="0" fontId="0" fillId="0" borderId="3" xfId="0" applyBorder="1" applyAlignment="1">
      <alignment horizontal="left" vertical="center" wrapText="1"/>
    </xf>
    <xf numFmtId="0" fontId="8" fillId="3" borderId="3" xfId="0" applyFont="1" applyFill="1" applyBorder="1" applyAlignment="1">
      <alignment horizontal="center"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6" fillId="6" borderId="4" xfId="0" applyFont="1" applyFill="1" applyBorder="1" applyAlignment="1" applyProtection="1">
      <alignment horizontal="left" vertical="center" wrapText="1"/>
      <protection locked="0"/>
    </xf>
    <xf numFmtId="0" fontId="6" fillId="6" borderId="5" xfId="0" applyFont="1" applyFill="1" applyBorder="1" applyAlignment="1" applyProtection="1">
      <alignment horizontal="left" vertical="center" wrapText="1"/>
      <protection locked="0"/>
    </xf>
    <xf numFmtId="0" fontId="6" fillId="6" borderId="3"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xf>
    <xf numFmtId="0" fontId="8" fillId="0" borderId="3" xfId="0" applyFont="1" applyBorder="1" applyAlignment="1">
      <alignment horizontal="left" vertical="center"/>
    </xf>
    <xf numFmtId="0" fontId="26" fillId="5" borderId="3" xfId="0" applyFont="1" applyFill="1" applyBorder="1" applyAlignment="1" applyProtection="1">
      <alignment horizontal="left" vertical="center"/>
      <protection locked="0"/>
    </xf>
    <xf numFmtId="0" fontId="26" fillId="5"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left" vertical="center" wrapText="1"/>
      <protection locked="0"/>
    </xf>
    <xf numFmtId="0" fontId="6" fillId="7" borderId="3" xfId="0" applyFont="1" applyFill="1" applyBorder="1" applyAlignment="1" applyProtection="1">
      <alignment horizontal="center" vertical="center" wrapText="1"/>
      <protection locked="0"/>
    </xf>
    <xf numFmtId="0" fontId="6" fillId="7" borderId="7" xfId="0" applyFont="1" applyFill="1" applyBorder="1" applyAlignment="1" applyProtection="1">
      <alignment horizontal="center" vertical="center" wrapText="1"/>
      <protection locked="0"/>
    </xf>
    <xf numFmtId="0" fontId="6" fillId="7" borderId="21" xfId="0" applyFont="1" applyFill="1" applyBorder="1" applyAlignment="1" applyProtection="1">
      <alignment horizontal="center" vertical="center" wrapText="1"/>
      <protection locked="0"/>
    </xf>
    <xf numFmtId="0" fontId="12" fillId="2" borderId="0" xfId="0" applyFont="1" applyFill="1" applyAlignment="1">
      <alignment horizontal="center" vertical="center"/>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16" xfId="0" applyFill="1" applyBorder="1" applyAlignment="1">
      <alignment horizontal="center"/>
    </xf>
    <xf numFmtId="0" fontId="0" fillId="2" borderId="0" xfId="0" applyFill="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0" fontId="0" fillId="2" borderId="19" xfId="0" applyFill="1" applyBorder="1" applyAlignment="1">
      <alignment horizontal="center"/>
    </xf>
    <xf numFmtId="0" fontId="0" fillId="2" borderId="20" xfId="0" applyFill="1" applyBorder="1" applyAlignment="1">
      <alignment horizontal="center"/>
    </xf>
    <xf numFmtId="0" fontId="0" fillId="0" borderId="3" xfId="0" applyBorder="1" applyAlignment="1">
      <alignment horizontal="left" vertical="center"/>
    </xf>
    <xf numFmtId="14" fontId="0" fillId="0" borderId="3" xfId="0" applyNumberFormat="1" applyBorder="1" applyAlignment="1">
      <alignment horizontal="left" vertical="center" wrapText="1"/>
    </xf>
    <xf numFmtId="0" fontId="0" fillId="0" borderId="22" xfId="0" applyBorder="1" applyAlignment="1">
      <alignment horizontal="center" vertical="center" wrapText="1"/>
    </xf>
    <xf numFmtId="0" fontId="0" fillId="0" borderId="9" xfId="0" applyBorder="1" applyAlignment="1">
      <alignment horizontal="center" vertical="center" wrapText="1"/>
    </xf>
    <xf numFmtId="14" fontId="0" fillId="0" borderId="22" xfId="0" applyNumberFormat="1" applyBorder="1" applyAlignment="1">
      <alignment horizontal="center" vertical="center"/>
    </xf>
    <xf numFmtId="14" fontId="0" fillId="0" borderId="9" xfId="0" applyNumberFormat="1" applyBorder="1" applyAlignment="1">
      <alignment horizontal="center" vertical="center"/>
    </xf>
    <xf numFmtId="0" fontId="0" fillId="6" borderId="3" xfId="0" applyFill="1" applyBorder="1" applyAlignment="1">
      <alignment horizontal="center"/>
    </xf>
    <xf numFmtId="0" fontId="0" fillId="0" borderId="3" xfId="0" applyBorder="1" applyAlignment="1">
      <alignment horizontal="center" vertical="center"/>
    </xf>
    <xf numFmtId="0" fontId="0" fillId="0" borderId="22" xfId="0" applyBorder="1" applyAlignment="1">
      <alignment horizontal="center" vertical="center"/>
    </xf>
    <xf numFmtId="0" fontId="0" fillId="0" borderId="3" xfId="0" applyBorder="1" applyAlignment="1">
      <alignment horizontal="center" vertical="center" wrapText="1"/>
    </xf>
    <xf numFmtId="0" fontId="0" fillId="0" borderId="23" xfId="0" applyBorder="1" applyAlignment="1">
      <alignment horizontal="center" vertical="center" wrapText="1"/>
    </xf>
    <xf numFmtId="14" fontId="0" fillId="0" borderId="3" xfId="0" applyNumberFormat="1" applyBorder="1" applyAlignment="1">
      <alignment horizontal="center" vertical="center"/>
    </xf>
    <xf numFmtId="14" fontId="36" fillId="0" borderId="22" xfId="0" applyNumberFormat="1" applyFont="1" applyBorder="1" applyAlignment="1">
      <alignment horizontal="center" vertical="center" wrapText="1"/>
    </xf>
    <xf numFmtId="14" fontId="36" fillId="0" borderId="23" xfId="0" applyNumberFormat="1" applyFont="1" applyBorder="1" applyAlignment="1">
      <alignment horizontal="center" vertical="center" wrapText="1"/>
    </xf>
    <xf numFmtId="14" fontId="36" fillId="0" borderId="9" xfId="0" applyNumberFormat="1" applyFont="1" applyBorder="1" applyAlignment="1">
      <alignment horizontal="center" vertical="center" wrapText="1"/>
    </xf>
    <xf numFmtId="168" fontId="0" fillId="2" borderId="3" xfId="0" applyNumberFormat="1" applyFill="1" applyBorder="1" applyAlignment="1" applyProtection="1">
      <alignment horizontal="center" vertical="center"/>
      <protection locked="0"/>
    </xf>
    <xf numFmtId="168" fontId="0" fillId="2" borderId="22" xfId="0" applyNumberFormat="1" applyFill="1" applyBorder="1" applyAlignment="1" applyProtection="1">
      <alignment horizontal="center" vertical="center"/>
      <protection locked="0"/>
    </xf>
    <xf numFmtId="168" fontId="0" fillId="2" borderId="23" xfId="0" applyNumberFormat="1" applyFill="1" applyBorder="1" applyAlignment="1" applyProtection="1">
      <alignment horizontal="center" vertical="center"/>
      <protection locked="0"/>
    </xf>
    <xf numFmtId="168" fontId="0" fillId="2" borderId="9" xfId="0" applyNumberFormat="1" applyFill="1" applyBorder="1" applyAlignment="1" applyProtection="1">
      <alignment horizontal="center" vertical="center"/>
      <protection locked="0"/>
    </xf>
    <xf numFmtId="168" fontId="0" fillId="2" borderId="22" xfId="7" applyNumberFormat="1" applyFont="1" applyFill="1" applyBorder="1" applyAlignment="1" applyProtection="1">
      <alignment horizontal="center" vertical="center"/>
      <protection locked="0"/>
    </xf>
    <xf numFmtId="168" fontId="0" fillId="2" borderId="23" xfId="7" applyNumberFormat="1" applyFont="1" applyFill="1" applyBorder="1" applyAlignment="1" applyProtection="1">
      <alignment horizontal="center" vertical="center"/>
      <protection locked="0"/>
    </xf>
    <xf numFmtId="168" fontId="0" fillId="2" borderId="9" xfId="7" applyNumberFormat="1" applyFont="1" applyFill="1" applyBorder="1" applyAlignment="1" applyProtection="1">
      <alignment horizontal="center" vertical="center"/>
      <protection locked="0"/>
    </xf>
    <xf numFmtId="0" fontId="32" fillId="0" borderId="22" xfId="0" applyFont="1" applyBorder="1" applyAlignment="1" applyProtection="1">
      <alignment vertical="center" wrapText="1"/>
      <protection locked="0"/>
    </xf>
    <xf numFmtId="0" fontId="32" fillId="0" borderId="9" xfId="0" applyFont="1" applyBorder="1" applyAlignment="1">
      <alignment vertical="center" wrapText="1"/>
    </xf>
    <xf numFmtId="9" fontId="32" fillId="0" borderId="22" xfId="0" applyNumberFormat="1" applyFont="1" applyBorder="1" applyAlignment="1" applyProtection="1">
      <alignment vertical="center" wrapText="1"/>
      <protection locked="0"/>
    </xf>
    <xf numFmtId="0" fontId="32" fillId="0" borderId="9" xfId="0" applyFont="1" applyBorder="1" applyAlignment="1" applyProtection="1">
      <alignment vertical="center" wrapText="1"/>
      <protection locked="0"/>
    </xf>
    <xf numFmtId="9" fontId="32" fillId="2" borderId="22" xfId="6" applyNumberFormat="1" applyFont="1" applyFill="1" applyBorder="1" applyAlignment="1" applyProtection="1">
      <alignment vertical="center" wrapText="1"/>
      <protection locked="0"/>
    </xf>
    <xf numFmtId="9" fontId="32" fillId="2" borderId="22" xfId="7" applyFont="1" applyFill="1" applyBorder="1" applyAlignment="1" applyProtection="1">
      <alignment vertical="center" wrapText="1"/>
      <protection locked="0"/>
    </xf>
    <xf numFmtId="42" fontId="32" fillId="2" borderId="22" xfId="6" applyFont="1" applyFill="1" applyBorder="1" applyAlignment="1" applyProtection="1">
      <alignment vertical="center" wrapText="1"/>
      <protection locked="0"/>
    </xf>
    <xf numFmtId="42" fontId="32" fillId="2" borderId="9" xfId="6" applyFont="1" applyFill="1" applyBorder="1" applyAlignment="1" applyProtection="1">
      <alignment vertical="center" wrapText="1"/>
      <protection locked="0"/>
    </xf>
    <xf numFmtId="0" fontId="33" fillId="0" borderId="22" xfId="0" applyFont="1" applyBorder="1" applyAlignment="1" applyProtection="1">
      <alignment horizontal="center" vertical="center" wrapText="1"/>
      <protection locked="0"/>
    </xf>
    <xf numFmtId="0" fontId="0" fillId="0" borderId="9" xfId="0" applyBorder="1" applyAlignment="1">
      <alignment vertical="center" wrapText="1"/>
    </xf>
    <xf numFmtId="0" fontId="32" fillId="0" borderId="22" xfId="0" applyFont="1" applyBorder="1" applyAlignment="1" applyProtection="1">
      <alignment horizontal="left" vertical="center" wrapText="1"/>
      <protection locked="0"/>
    </xf>
    <xf numFmtId="0" fontId="0" fillId="0" borderId="9" xfId="0" applyBorder="1" applyAlignment="1">
      <alignment horizontal="left" vertical="center" wrapText="1"/>
    </xf>
    <xf numFmtId="0" fontId="32" fillId="0" borderId="22" xfId="0" applyFont="1" applyBorder="1" applyAlignment="1" applyProtection="1">
      <alignment horizontal="center" vertical="center" wrapText="1"/>
      <protection locked="0"/>
    </xf>
    <xf numFmtId="0" fontId="32" fillId="0" borderId="9" xfId="0" applyFont="1" applyBorder="1" applyAlignment="1" applyProtection="1">
      <alignment horizontal="center" vertical="center" wrapText="1"/>
      <protection locked="0"/>
    </xf>
    <xf numFmtId="0" fontId="33" fillId="0" borderId="22" xfId="0" applyFont="1" applyBorder="1" applyAlignment="1" applyProtection="1">
      <alignment horizontal="center" vertical="center"/>
      <protection locked="0"/>
    </xf>
    <xf numFmtId="0" fontId="0" fillId="0" borderId="9" xfId="0" applyBorder="1" applyAlignment="1">
      <alignment horizontal="center" vertical="center"/>
    </xf>
    <xf numFmtId="0" fontId="33" fillId="0" borderId="22" xfId="0" applyFont="1" applyBorder="1" applyAlignment="1" applyProtection="1">
      <alignment vertical="center" wrapText="1"/>
      <protection locked="0"/>
    </xf>
    <xf numFmtId="0" fontId="6" fillId="8" borderId="4" xfId="0" applyFont="1" applyFill="1" applyBorder="1" applyAlignment="1" applyProtection="1">
      <alignment horizontal="center" vertical="center" wrapText="1"/>
      <protection locked="0"/>
    </xf>
    <xf numFmtId="0" fontId="6" fillId="8" borderId="6" xfId="0" applyFont="1" applyFill="1" applyBorder="1" applyAlignment="1" applyProtection="1">
      <alignment horizontal="center" vertical="center" wrapText="1"/>
      <protection locked="0"/>
    </xf>
    <xf numFmtId="0" fontId="6" fillId="8" borderId="5"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protection locked="0"/>
    </xf>
    <xf numFmtId="17" fontId="6" fillId="7" borderId="3" xfId="0" applyNumberFormat="1" applyFont="1" applyFill="1" applyBorder="1" applyAlignment="1" applyProtection="1">
      <alignment horizontal="center" vertical="center" wrapText="1"/>
      <protection locked="0"/>
    </xf>
  </cellXfs>
  <cellStyles count="10">
    <cellStyle name="Estilo 1" xfId="1" xr:uid="{00000000-0005-0000-0000-000000000000}"/>
    <cellStyle name="Euro" xfId="5" xr:uid="{00000000-0005-0000-0000-000001000000}"/>
    <cellStyle name="Millares" xfId="9" builtinId="3"/>
    <cellStyle name="Moneda" xfId="8" builtinId="4"/>
    <cellStyle name="Moneda [0]" xfId="6" builtinId="7"/>
    <cellStyle name="Normal" xfId="0" builtinId="0"/>
    <cellStyle name="Normal 2" xfId="3" xr:uid="{00000000-0005-0000-0000-000003000000}"/>
    <cellStyle name="Porcentaje" xfId="7" builtinId="5"/>
    <cellStyle name="Porcentaje 2" xfId="2" xr:uid="{00000000-0005-0000-0000-000004000000}"/>
    <cellStyle name="Porcentaje 3" xfId="4" xr:uid="{00000000-0005-0000-0000-000005000000}"/>
  </cellStyles>
  <dxfs count="11">
    <dxf>
      <alignment wrapText="1"/>
    </dxf>
    <dxf>
      <alignment wrapText="1"/>
    </dxf>
    <dxf>
      <alignment wrapText="1"/>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bottom style="thin">
          <color indexed="64"/>
        </bottom>
      </border>
    </dxf>
    <dxf>
      <border>
        <bottom style="thin">
          <color indexed="64"/>
        </bottom>
      </border>
    </dxf>
    <dxf>
      <border>
        <bottom style="thin">
          <color indexed="64"/>
        </bottom>
      </border>
    </dxf>
    <dxf>
      <border>
        <bottom style="thin">
          <color indexed="64"/>
        </bottom>
      </border>
    </dxf>
  </dxfs>
  <tableStyles count="1" defaultTableStyle="TableStyleMedium2" defaultPivotStyle="PivotStyleLight16">
    <tableStyle name="Invisible" pivot="0" table="0" count="0" xr9:uid="{B912CB5A-6E80-439F-9BD2-B97C090A5477}"/>
  </tableStyles>
  <colors>
    <mruColors>
      <color rgb="FFF2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image" Target="../media/image5.png"/><Relationship Id="rId7" Type="http://schemas.openxmlformats.org/officeDocument/2006/relationships/image" Target="../media/image9.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1387844</xdr:colOff>
      <xdr:row>4</xdr:row>
      <xdr:rowOff>59713</xdr:rowOff>
    </xdr:to>
    <xdr:pic>
      <xdr:nvPicPr>
        <xdr:cNvPr id="2" name="Picture 28" descr="3302196">
          <a:extLst>
            <a:ext uri="{FF2B5EF4-FFF2-40B4-BE49-F238E27FC236}">
              <a16:creationId xmlns:a16="http://schemas.microsoft.com/office/drawing/2014/main" id="{DD260AF1-1D30-4475-9F0B-B977F969F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908" y="147638"/>
          <a:ext cx="1178770" cy="11042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174568</xdr:colOff>
      <xdr:row>2</xdr:row>
      <xdr:rowOff>173182</xdr:rowOff>
    </xdr:from>
    <xdr:to>
      <xdr:col>15</xdr:col>
      <xdr:colOff>515883</xdr:colOff>
      <xdr:row>20</xdr:row>
      <xdr:rowOff>92363</xdr:rowOff>
    </xdr:to>
    <xdr:pic>
      <xdr:nvPicPr>
        <xdr:cNvPr id="3" name="Imagen 2" descr="Interfaz de usuario gráfica, Texto, Aplicación&#10;&#10;Descripción generada automáticamente">
          <a:extLst>
            <a:ext uri="{FF2B5EF4-FFF2-40B4-BE49-F238E27FC236}">
              <a16:creationId xmlns:a16="http://schemas.microsoft.com/office/drawing/2014/main" id="{ED4B7198-6170-274A-B2F8-C2360B98827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0587" t="15734" r="14389" b="9333"/>
        <a:stretch/>
      </xdr:blipFill>
      <xdr:spPr>
        <a:xfrm>
          <a:off x="10369204" y="669637"/>
          <a:ext cx="10247315" cy="625763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137161</xdr:colOff>
      <xdr:row>4</xdr:row>
      <xdr:rowOff>381000</xdr:rowOff>
    </xdr:from>
    <xdr:to>
      <xdr:col>4</xdr:col>
      <xdr:colOff>2369207</xdr:colOff>
      <xdr:row>4</xdr:row>
      <xdr:rowOff>982980</xdr:rowOff>
    </xdr:to>
    <xdr:pic>
      <xdr:nvPicPr>
        <xdr:cNvPr id="2" name="Imagen 1">
          <a:extLst>
            <a:ext uri="{FF2B5EF4-FFF2-40B4-BE49-F238E27FC236}">
              <a16:creationId xmlns:a16="http://schemas.microsoft.com/office/drawing/2014/main" id="{44045369-27F2-EAEF-430D-133B708D770D}"/>
            </a:ext>
          </a:extLst>
        </xdr:cNvPr>
        <xdr:cNvPicPr>
          <a:picLocks noChangeAspect="1"/>
        </xdr:cNvPicPr>
      </xdr:nvPicPr>
      <xdr:blipFill>
        <a:blip xmlns:r="http://schemas.openxmlformats.org/officeDocument/2006/relationships" r:embed="rId1"/>
        <a:stretch>
          <a:fillRect/>
        </a:stretch>
      </xdr:blipFill>
      <xdr:spPr>
        <a:xfrm>
          <a:off x="6781801" y="2392680"/>
          <a:ext cx="2232046" cy="601980"/>
        </a:xfrm>
        <a:prstGeom prst="rect">
          <a:avLst/>
        </a:prstGeom>
      </xdr:spPr>
    </xdr:pic>
    <xdr:clientData/>
  </xdr:twoCellAnchor>
  <xdr:twoCellAnchor>
    <xdr:from>
      <xdr:col>4</xdr:col>
      <xdr:colOff>198120</xdr:colOff>
      <xdr:row>5</xdr:row>
      <xdr:rowOff>436021</xdr:rowOff>
    </xdr:from>
    <xdr:to>
      <xdr:col>4</xdr:col>
      <xdr:colOff>2324100</xdr:colOff>
      <xdr:row>5</xdr:row>
      <xdr:rowOff>1087637</xdr:rowOff>
    </xdr:to>
    <xdr:pic>
      <xdr:nvPicPr>
        <xdr:cNvPr id="3" name="Imagen 2">
          <a:extLst>
            <a:ext uri="{FF2B5EF4-FFF2-40B4-BE49-F238E27FC236}">
              <a16:creationId xmlns:a16="http://schemas.microsoft.com/office/drawing/2014/main" id="{8C630048-D65A-1CDA-0596-DE4215F6CBF7}"/>
            </a:ext>
          </a:extLst>
        </xdr:cNvPr>
        <xdr:cNvPicPr>
          <a:picLocks noChangeAspect="1"/>
        </xdr:cNvPicPr>
      </xdr:nvPicPr>
      <xdr:blipFill>
        <a:blip xmlns:r="http://schemas.openxmlformats.org/officeDocument/2006/relationships" r:embed="rId2"/>
        <a:stretch>
          <a:fillRect/>
        </a:stretch>
      </xdr:blipFill>
      <xdr:spPr>
        <a:xfrm>
          <a:off x="6842760" y="3552601"/>
          <a:ext cx="2125980" cy="651616"/>
        </a:xfrm>
        <a:prstGeom prst="rect">
          <a:avLst/>
        </a:prstGeom>
      </xdr:spPr>
    </xdr:pic>
    <xdr:clientData/>
  </xdr:twoCellAnchor>
  <xdr:twoCellAnchor>
    <xdr:from>
      <xdr:col>4</xdr:col>
      <xdr:colOff>335281</xdr:colOff>
      <xdr:row>6</xdr:row>
      <xdr:rowOff>394694</xdr:rowOff>
    </xdr:from>
    <xdr:to>
      <xdr:col>4</xdr:col>
      <xdr:colOff>2392681</xdr:colOff>
      <xdr:row>6</xdr:row>
      <xdr:rowOff>1024773</xdr:rowOff>
    </xdr:to>
    <xdr:pic>
      <xdr:nvPicPr>
        <xdr:cNvPr id="4" name="Imagen 3">
          <a:extLst>
            <a:ext uri="{FF2B5EF4-FFF2-40B4-BE49-F238E27FC236}">
              <a16:creationId xmlns:a16="http://schemas.microsoft.com/office/drawing/2014/main" id="{E124622A-811B-4FCB-885B-FB654C9658D2}"/>
            </a:ext>
          </a:extLst>
        </xdr:cNvPr>
        <xdr:cNvPicPr>
          <a:picLocks noChangeAspect="1"/>
        </xdr:cNvPicPr>
      </xdr:nvPicPr>
      <xdr:blipFill>
        <a:blip xmlns:r="http://schemas.openxmlformats.org/officeDocument/2006/relationships" r:embed="rId3"/>
        <a:stretch>
          <a:fillRect/>
        </a:stretch>
      </xdr:blipFill>
      <xdr:spPr>
        <a:xfrm>
          <a:off x="6979921" y="4616174"/>
          <a:ext cx="2057400" cy="630079"/>
        </a:xfrm>
        <a:prstGeom prst="rect">
          <a:avLst/>
        </a:prstGeom>
      </xdr:spPr>
    </xdr:pic>
    <xdr:clientData/>
  </xdr:twoCellAnchor>
  <xdr:twoCellAnchor>
    <xdr:from>
      <xdr:col>4</xdr:col>
      <xdr:colOff>312421</xdr:colOff>
      <xdr:row>7</xdr:row>
      <xdr:rowOff>368318</xdr:rowOff>
    </xdr:from>
    <xdr:to>
      <xdr:col>4</xdr:col>
      <xdr:colOff>2209801</xdr:colOff>
      <xdr:row>7</xdr:row>
      <xdr:rowOff>980951</xdr:rowOff>
    </xdr:to>
    <xdr:pic>
      <xdr:nvPicPr>
        <xdr:cNvPr id="5" name="Imagen 4">
          <a:extLst>
            <a:ext uri="{FF2B5EF4-FFF2-40B4-BE49-F238E27FC236}">
              <a16:creationId xmlns:a16="http://schemas.microsoft.com/office/drawing/2014/main" id="{877AB826-E0FF-6093-1660-BC4989D98F89}"/>
            </a:ext>
          </a:extLst>
        </xdr:cNvPr>
        <xdr:cNvPicPr>
          <a:picLocks noChangeAspect="1"/>
        </xdr:cNvPicPr>
      </xdr:nvPicPr>
      <xdr:blipFill>
        <a:blip xmlns:r="http://schemas.openxmlformats.org/officeDocument/2006/relationships" r:embed="rId4"/>
        <a:stretch>
          <a:fillRect/>
        </a:stretch>
      </xdr:blipFill>
      <xdr:spPr>
        <a:xfrm>
          <a:off x="6957061" y="5694698"/>
          <a:ext cx="1897380" cy="612633"/>
        </a:xfrm>
        <a:prstGeom prst="rect">
          <a:avLst/>
        </a:prstGeom>
      </xdr:spPr>
    </xdr:pic>
    <xdr:clientData/>
  </xdr:twoCellAnchor>
  <xdr:twoCellAnchor>
    <xdr:from>
      <xdr:col>4</xdr:col>
      <xdr:colOff>251460</xdr:colOff>
      <xdr:row>8</xdr:row>
      <xdr:rowOff>382298</xdr:rowOff>
    </xdr:from>
    <xdr:to>
      <xdr:col>4</xdr:col>
      <xdr:colOff>2415540</xdr:colOff>
      <xdr:row>8</xdr:row>
      <xdr:rowOff>1072391</xdr:rowOff>
    </xdr:to>
    <xdr:pic>
      <xdr:nvPicPr>
        <xdr:cNvPr id="6" name="Imagen 5">
          <a:extLst>
            <a:ext uri="{FF2B5EF4-FFF2-40B4-BE49-F238E27FC236}">
              <a16:creationId xmlns:a16="http://schemas.microsoft.com/office/drawing/2014/main" id="{8996C3EE-0875-5054-60EA-81ADE50D8088}"/>
            </a:ext>
          </a:extLst>
        </xdr:cNvPr>
        <xdr:cNvPicPr>
          <a:picLocks noChangeAspect="1"/>
        </xdr:cNvPicPr>
      </xdr:nvPicPr>
      <xdr:blipFill>
        <a:blip xmlns:r="http://schemas.openxmlformats.org/officeDocument/2006/relationships" r:embed="rId5"/>
        <a:stretch>
          <a:fillRect/>
        </a:stretch>
      </xdr:blipFill>
      <xdr:spPr>
        <a:xfrm>
          <a:off x="6896100" y="6813578"/>
          <a:ext cx="2164080" cy="690093"/>
        </a:xfrm>
        <a:prstGeom prst="rect">
          <a:avLst/>
        </a:prstGeom>
      </xdr:spPr>
    </xdr:pic>
    <xdr:clientData/>
  </xdr:twoCellAnchor>
  <xdr:twoCellAnchor>
    <xdr:from>
      <xdr:col>4</xdr:col>
      <xdr:colOff>142240</xdr:colOff>
      <xdr:row>22</xdr:row>
      <xdr:rowOff>210996</xdr:rowOff>
    </xdr:from>
    <xdr:to>
      <xdr:col>4</xdr:col>
      <xdr:colOff>2225040</xdr:colOff>
      <xdr:row>22</xdr:row>
      <xdr:rowOff>885097</xdr:rowOff>
    </xdr:to>
    <xdr:pic>
      <xdr:nvPicPr>
        <xdr:cNvPr id="7" name="Imagen 6">
          <a:extLst>
            <a:ext uri="{FF2B5EF4-FFF2-40B4-BE49-F238E27FC236}">
              <a16:creationId xmlns:a16="http://schemas.microsoft.com/office/drawing/2014/main" id="{184EDDB8-23E2-7659-E37C-F144BF6C74D8}"/>
            </a:ext>
          </a:extLst>
        </xdr:cNvPr>
        <xdr:cNvPicPr>
          <a:picLocks noChangeAspect="1"/>
        </xdr:cNvPicPr>
      </xdr:nvPicPr>
      <xdr:blipFill>
        <a:blip xmlns:r="http://schemas.openxmlformats.org/officeDocument/2006/relationships" r:embed="rId6"/>
        <a:stretch>
          <a:fillRect/>
        </a:stretch>
      </xdr:blipFill>
      <xdr:spPr>
        <a:xfrm>
          <a:off x="5039360" y="15450996"/>
          <a:ext cx="2082800" cy="674101"/>
        </a:xfrm>
        <a:prstGeom prst="rect">
          <a:avLst/>
        </a:prstGeom>
      </xdr:spPr>
    </xdr:pic>
    <xdr:clientData/>
  </xdr:twoCellAnchor>
  <xdr:twoCellAnchor>
    <xdr:from>
      <xdr:col>4</xdr:col>
      <xdr:colOff>40640</xdr:colOff>
      <xdr:row>23</xdr:row>
      <xdr:rowOff>203200</xdr:rowOff>
    </xdr:from>
    <xdr:to>
      <xdr:col>4</xdr:col>
      <xdr:colOff>2316830</xdr:colOff>
      <xdr:row>23</xdr:row>
      <xdr:rowOff>965105</xdr:rowOff>
    </xdr:to>
    <xdr:pic>
      <xdr:nvPicPr>
        <xdr:cNvPr id="8" name="Imagen 7">
          <a:extLst>
            <a:ext uri="{FF2B5EF4-FFF2-40B4-BE49-F238E27FC236}">
              <a16:creationId xmlns:a16="http://schemas.microsoft.com/office/drawing/2014/main" id="{9143A6A0-ADC6-FCCD-D146-4DDDBE3F83F2}"/>
            </a:ext>
          </a:extLst>
        </xdr:cNvPr>
        <xdr:cNvPicPr>
          <a:picLocks noChangeAspect="1"/>
        </xdr:cNvPicPr>
      </xdr:nvPicPr>
      <xdr:blipFill>
        <a:blip xmlns:r="http://schemas.openxmlformats.org/officeDocument/2006/relationships" r:embed="rId7"/>
        <a:stretch>
          <a:fillRect/>
        </a:stretch>
      </xdr:blipFill>
      <xdr:spPr>
        <a:xfrm>
          <a:off x="4937760" y="16408400"/>
          <a:ext cx="2276190" cy="761905"/>
        </a:xfrm>
        <a:prstGeom prst="rect">
          <a:avLst/>
        </a:prstGeom>
      </xdr:spPr>
    </xdr:pic>
    <xdr:clientData/>
  </xdr:twoCellAnchor>
  <xdr:twoCellAnchor editAs="oneCell">
    <xdr:from>
      <xdr:col>4</xdr:col>
      <xdr:colOff>30480</xdr:colOff>
      <xdr:row>24</xdr:row>
      <xdr:rowOff>213360</xdr:rowOff>
    </xdr:from>
    <xdr:to>
      <xdr:col>4</xdr:col>
      <xdr:colOff>2325718</xdr:colOff>
      <xdr:row>24</xdr:row>
      <xdr:rowOff>937168</xdr:rowOff>
    </xdr:to>
    <xdr:pic>
      <xdr:nvPicPr>
        <xdr:cNvPr id="9" name="Imagen 8">
          <a:extLst>
            <a:ext uri="{FF2B5EF4-FFF2-40B4-BE49-F238E27FC236}">
              <a16:creationId xmlns:a16="http://schemas.microsoft.com/office/drawing/2014/main" id="{1D4BC938-83AF-4944-BEDC-571E7634B12E}"/>
            </a:ext>
          </a:extLst>
        </xdr:cNvPr>
        <xdr:cNvPicPr>
          <a:picLocks noChangeAspect="1"/>
        </xdr:cNvPicPr>
      </xdr:nvPicPr>
      <xdr:blipFill>
        <a:blip xmlns:r="http://schemas.openxmlformats.org/officeDocument/2006/relationships" r:embed="rId8"/>
        <a:stretch>
          <a:fillRect/>
        </a:stretch>
      </xdr:blipFill>
      <xdr:spPr>
        <a:xfrm>
          <a:off x="4927600" y="17383760"/>
          <a:ext cx="2295238" cy="7333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1433564</xdr:colOff>
      <xdr:row>6</xdr:row>
      <xdr:rowOff>122578</xdr:rowOff>
    </xdr:to>
    <xdr:pic>
      <xdr:nvPicPr>
        <xdr:cNvPr id="2" name="Picture 28" descr="3302196">
          <a:extLst>
            <a:ext uri="{FF2B5EF4-FFF2-40B4-BE49-F238E27FC236}">
              <a16:creationId xmlns:a16="http://schemas.microsoft.com/office/drawing/2014/main" id="{5B726ACF-3072-470E-B5A7-B36608B30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2744" y="147638"/>
          <a:ext cx="1178770" cy="1079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ndra Liliana Ariza Bermudez" id="{CB45C9A4-697C-4EBE-915F-3F359D848D57}" userId="S::sariza@shd.gov.co::17ec99f2-4d3c-47da-acf4-6feba7741f5b" providerId="AD"/>
  <person displayName="Rolando Garnica Arias" id="{098D1027-8A67-495E-B012-D1152B7165CE}" userId="S::rgarnica@shd.gov.co::5c9a55b8-e28b-4378-9a77-5ee3b9628f35" providerId="AD"/>
  <person displayName="Yanny Eribeth Clavijo Hernandez" id="{BF64FD49-508A-4F36-BA11-F029339B8734}" userId="S::yclavijo@shd.gov.co::c058c982-4141-4cea-a8a9-2d54de2d458b" providerId="AD"/>
  <person displayName="Lorena Forestieri Rojas" id="{EF3ED22C-09A7-4C88-A5B0-04A1E8E29487}" userId="S::jforestieri@shd.gov.co::8a751970-2996-44aa-abb4-3a14855bf6d9"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5278.536335648147" createdVersion="8" refreshedVersion="8" minRefreshableVersion="3" recordCount="132" xr:uid="{19A70AE0-5D1C-4EBD-A81F-801A6FF06DE4}">
  <cacheSource type="worksheet">
    <worksheetSource ref="B12:X144" sheet="Info CIGD"/>
  </cacheSource>
  <cacheFields count="23">
    <cacheField name="1. Objetivo  estratégico" numFmtId="0">
      <sharedItems containsBlank="1" count="19">
        <s v="DHO1- Consolidar un modelo de gestión humana y una cultura organizacional basada en el servicio al ciudadano."/>
        <s v="P5-Diseñar procesos transversales centrados en los clientes y usuarios de los servicios."/>
        <s v="C1-Servir e informar al ciudadano promoviendo confianza y credibilidad en el buen uso de los recursos públicos."/>
        <s v="DHO2-Diseñar una estructura y gestión de cambio organizacional que responda a los cambios tecnológicos y los retos futuros."/>
        <s v="GF5-Desarrollar mecanismos para el financiamiento y priorización de inversiones en el área metropolitana de Bogotá. "/>
        <s v="GF1-Mejorar la progresividad en las cargas tributarias."/>
        <s v="P3-Desarrollar prácticas de alto estándar en seguridad de la información de la SDH."/>
        <s v="P1-Expandir y mejorar la comunicación con el ciudadano."/>
        <s v="GF2-Promover la reactivación económica de la ciudad."/>
        <s v="GF6-Promover la formalización de la actividad económica."/>
        <s v="P4-Avanzar en el uso, acceso y análisis de los datos."/>
        <s v="C2-Proveer un marco institucional que promueva mayor eficiencia, calidad y efectividad en la ejecución del presupuesto por parte de las entidades del Distrito. "/>
        <s v="DHO3- Afianzar el uso de las tecnologías de información para el mejoramiento de todas las actividades y servicios (gobierno electrónico)."/>
        <s v="GF4-Identificar y promover eficiencias en la distribución del gasto social."/>
        <s v="P2-Consolidar un modelo de evaluación de servicio al ciudadano."/>
        <m/>
        <s v="GF3-Introducir criterios de desempeño, calidad y efectividad en la distribución de recursos del presupuesto distrital."/>
        <s v="C1-Servir e informar al ciudadano promoviendo confianza y credibilidad en el buen uso de_x000a_los recursos públicos." u="1"/>
        <s v="DHO1- Consolidar un modelo de_x000a_gestión humana y una cultura_x000a_organizacional basada en el servicio al_x000a_ciudadano." u="1"/>
      </sharedItems>
    </cacheField>
    <cacheField name="Fuentes de Compromisos (Requisitos normativos y/o reglamentarios)" numFmtId="0">
      <sharedItems containsBlank="1" longText="1"/>
    </cacheField>
    <cacheField name="Política MIPG" numFmtId="0">
      <sharedItems containsBlank="1"/>
    </cacheField>
    <cacheField name="Nombre del plan institucional MIPG  - Otros Planes Institucionales Asociado " numFmtId="0">
      <sharedItems containsBlank="1"/>
    </cacheField>
    <cacheField name="Proyecto de inversión asociado" numFmtId="0">
      <sharedItems containsBlank="1"/>
    </cacheField>
    <cacheField name="3. Acción estratégica " numFmtId="0">
      <sharedItems containsBlank="1" longText="1"/>
    </cacheField>
    <cacheField name="4. Producto o salida de la acción estratégica" numFmtId="0">
      <sharedItems containsBlank="1" longText="1"/>
    </cacheField>
    <cacheField name="5. Meta del producto o salida" numFmtId="0">
      <sharedItems containsBlank="1" containsMixedTypes="1" containsNumber="1" minValue="0.14000000000000001" maxValue="2000" longText="1"/>
    </cacheField>
    <cacheField name="Nombre" numFmtId="0">
      <sharedItems containsBlank="1"/>
    </cacheField>
    <cacheField name="Fórmula" numFmtId="0">
      <sharedItems containsBlank="1" longText="1"/>
    </cacheField>
    <cacheField name="Frecuencia de Medición" numFmtId="0">
      <sharedItems containsBlank="1"/>
    </cacheField>
    <cacheField name="Nombre y cargo del responsable de digitar " numFmtId="0">
      <sharedItems containsBlank="1"/>
    </cacheField>
    <cacheField name="Nombre y cargo del responsable de analizar" numFmtId="0">
      <sharedItems containsBlank="1" longText="1"/>
    </cacheField>
    <cacheField name="7. Código de proceso(s) asociado(s) a la acción estratégica" numFmtId="0">
      <sharedItems containsBlank="1"/>
    </cacheField>
    <cacheField name="8. Dependencia Responsable o líder de la acción" numFmtId="0">
      <sharedItems containsBlank="1"/>
    </cacheField>
    <cacheField name="indique si está incluido en el Plan Anual de Adquisiciones" numFmtId="0">
      <sharedItems containsBlank="1"/>
    </cacheField>
    <cacheField name="Funcionamiento / Inversión / Gestión" numFmtId="0">
      <sharedItems containsBlank="1"/>
    </cacheField>
    <cacheField name="Valor_x000a_ (si el recurso es de Gestión, no aplica Valor)" numFmtId="0">
      <sharedItems containsBlank="1" containsMixedTypes="1" containsNumber="1" minValue="3000000" maxValue="762983000"/>
    </cacheField>
    <cacheField name="Progr." numFmtId="0">
      <sharedItems containsBlank="1" containsMixedTypes="1" containsNumber="1" minValue="0" maxValue="93194115800"/>
    </cacheField>
    <cacheField name="Progr.2" numFmtId="0">
      <sharedItems containsBlank="1" containsMixedTypes="1" containsNumber="1" minValue="0" maxValue="186388231600"/>
    </cacheField>
    <cacheField name="Progr.3" numFmtId="0">
      <sharedItems containsBlank="1" containsMixedTypes="1" containsNumber="1" minValue="0" maxValue="279582347400"/>
    </cacheField>
    <cacheField name="Progr.4" numFmtId="0">
      <sharedItems containsBlank="1" containsMixedTypes="1" containsNumber="1" minValue="0" maxValue="372776463200"/>
    </cacheField>
    <cacheField name="Progr.5" numFmtId="0">
      <sharedItems containsBlank="1" containsMixedTypes="1" containsNumber="1" minValue="0.1" maxValue="931941158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2">
  <r>
    <x v="0"/>
    <s v="No aplica"/>
    <s v="Planeación Institucional"/>
    <s v="Plan de Adecuación y Sostenibilidad - PAS"/>
    <s v="7609 - Fortalecimiento de la gestión y desempeño de la Secretaría Distrital de Hacienda Bogotá "/>
    <s v="Liderar la formulación de la Planeación Estratégica 2024 -2028 de la SDH"/>
    <s v="Plan Estratégico 2024 - 2028_x000a_(Fase 1 análisis de contexto interno y externo 30%_x000a_fase 2  Formulación 50%_x000a_fase 3 Socializacion 20%)"/>
    <s v="100% plan estratégico 2024 - 2028 formulado"/>
    <s v="Plan Estratégico 2024 - 2028 formulado"/>
    <s v="% de avance en la formulación de planeación estratégica"/>
    <s v="Trimestral"/>
    <s v="Liliam Andrea Patiño - Contratista"/>
    <s v="Liliam Andrea Patiño - Contratista"/>
    <s v="CPR-01"/>
    <s v="Oficina Asesora de Planeación"/>
    <s v="No"/>
    <s v="Inversión"/>
    <n v="113500000"/>
    <n v="0.3"/>
    <n v="0.5"/>
    <n v="0.2"/>
    <m/>
    <n v="1"/>
  </r>
  <r>
    <x v="1"/>
    <s v="ISO 9001:2015 Numeral 9"/>
    <s v="Seguimiento y evaluación del desempeño institucional"/>
    <s v="Plan de Adecuación y Sostenibilidad - PAS"/>
    <s v="No Aplica"/>
    <s v="Divulgar los resultados de avance y cumplimiento de la planeación institucional de la entidad para la toma de decisiones. "/>
    <s v="Reporte y divulgación de resultados planeación institucional"/>
    <s v="4 reportes generados y divulgados"/>
    <s v="Reportes resultados plan de acción"/>
    <s v="Número de reportes generados y divulgados en el periodo"/>
    <s v="Trimestral"/>
    <s v="Liliam Andrea Patiño - Contratista"/>
    <s v="Liliam Andrea Patiño - Contratista"/>
    <s v="CPR-01"/>
    <s v="Oficina Asesora de Planeación"/>
    <s v="No"/>
    <s v="Gestión"/>
    <s v="No Aplica"/>
    <n v="1"/>
    <n v="1"/>
    <n v="1"/>
    <n v="1"/>
    <n v="4"/>
  </r>
  <r>
    <x v="1"/>
    <s v="ISO 9001:2015 Numeral 9"/>
    <s v="Fortalecimiento organizacional y simplificación de procesos "/>
    <s v="Plan de Adecuación y Sostenibilidad - PAS"/>
    <s v="No Aplica"/>
    <s v="Desarrollar las actividades que permitan la sostenibilidad del Sistema de Gestión en el marco de la ISO 9001: 2015"/>
    <s v="Cronograma de actividades ejecutado que permitan la sostenibilidad del Sistema de Gestión en el marco de la ISO 9001: 2015"/>
    <s v="100% de actividades cronograma ejecutadas "/>
    <s v="Cumplimiento cronograma de actividades que permitan la sostenibilidad del Sistema de Gestión en el marco de la ISO 9001: 2015"/>
    <s v="Actividades ejecutadas/ total actividades cronograma que permitan la sostenibilidad del Sistema de Gestión en el marco de la ISO 9001: 2015 (% porcentaje)"/>
    <s v="Trimestral"/>
    <s v="Liliam Andrea Patiño - Contratista"/>
    <s v="Liliam Andrea Patiño - Contratista"/>
    <s v="CPR-01"/>
    <s v="Oficina Asesora de Planeación"/>
    <s v="Si"/>
    <s v="Gestión"/>
    <s v="No Aplica"/>
    <n v="0.27"/>
    <n v="0.25"/>
    <n v="0.22"/>
    <n v="0.26"/>
    <n v="1"/>
  </r>
  <r>
    <x v="2"/>
    <s v="Decreto 019 de 2012​_x000a_Ley 962 de 2005 ​_x000a_Decreto 2106 de 2019"/>
    <s v=" Racionalización de trámites"/>
    <s v="Plan de Adecuación y Sostenibilidad - PAS"/>
    <s v="No Aplica"/>
    <s v="Analizar trámites para identificar acciones de racionalización"/>
    <s v="trámites analizados"/>
    <s v="3 trámites analizados"/>
    <s v="Trámites analizados para identificar acciones de racionalización"/>
    <s v="Número de trámites analizados"/>
    <s v="Mensual"/>
    <s v="Liliam Andrea Patiño - Contratista"/>
    <s v="Liliam Andrea Patiño - Contratista"/>
    <s v="CPR-01"/>
    <s v="Oficina Asesora de Planeación"/>
    <s v="Si"/>
    <s v="Funcionamiento"/>
    <n v="87704000"/>
    <n v="0"/>
    <n v="1"/>
    <n v="1"/>
    <n v="1"/>
    <n v="3"/>
  </r>
  <r>
    <x v="1"/>
    <s v="Ley 2195 de 2022"/>
    <s v="Transparencia, acceso a la información pública y lucha contra la corrupción"/>
    <s v="Programa de Transparencia y ética pública "/>
    <s v="No Aplica"/>
    <s v="Monitoreo a la ejecución del  Programa de Transparencia y Ética Pública 2024 (Ley 2195 de 2022)"/>
    <s v="Monitoreo a la ejecución del  Programa de transparencia y ética pública 2024"/>
    <s v="3 reportes de monitoreo generados y presentados "/>
    <s v="Monitoreo Programa de transparencia y ética pública"/>
    <s v="Numero de reportes realizados / 3 reportes  programados "/>
    <s v="Cuatrimestral"/>
    <s v="Liliam Andrea Patiño - Contratista"/>
    <s v="Liliam Andrea Patiño - Contratista"/>
    <s v="CPR-01"/>
    <s v="Oficina Asesora de Planeación"/>
    <s v="No"/>
    <s v="Gestión"/>
    <s v="No Aplica"/>
    <n v="0"/>
    <n v="1"/>
    <n v="1"/>
    <n v="1"/>
    <n v="3"/>
  </r>
  <r>
    <x v="2"/>
    <s v="No aplica"/>
    <s v="Gestión de la Información Estadística"/>
    <s v="Plan Estadístico Distrital"/>
    <s v="No Aplica"/>
    <s v="Actualizar el inventario de operaciones estadísticas estructurales de la SDH como parte de la implementación del plan estadístico distrital "/>
    <s v="Inventario actualizado de operaciones estadísticas estructurales"/>
    <s v="Un inventario actualizado "/>
    <s v="Inventario actualizado de operaciones estadísticas estructurales"/>
    <s v="número de actualizaciones al formulario de inventario de operaciones estadísticas estructurales"/>
    <s v="Trimestral"/>
    <s v="Rolando Garnica"/>
    <s v="Rolando Garnica"/>
    <s v="CPR-01"/>
    <s v="Oficina Asesora de Planeación"/>
    <s v="No"/>
    <s v="Gestión"/>
    <s v="No Aplica"/>
    <n v="0"/>
    <n v="1"/>
    <n v="0"/>
    <n v="0"/>
    <n v="1"/>
  </r>
  <r>
    <x v="3"/>
    <s v="No aplica"/>
    <s v="Gestión del conocimiento y la Innovación"/>
    <s v="No Aplica"/>
    <s v="No Aplica"/>
    <s v="Hacer el mapeo del conocimiento institucional de los 4 ejes definidos por el DAFP "/>
    <s v="Mapeo del conocimiento "/>
    <s v="4 ejes de conocimiento mapeados"/>
    <s v="Porcentaje de ejes de conocimiento mapeados"/>
    <s v="número de ejes de conocimiento mapeados / 4 ejes _x000a_"/>
    <s v="Trimestral"/>
    <s v="Liliam Andrea Patiño - Contratista"/>
    <s v="Liliam Andrea Patiño - Contratista"/>
    <s v="CPR-01"/>
    <s v="Oficina Asesora de Planeación"/>
    <s v="No"/>
    <s v="Gestión"/>
    <s v="No Aplica"/>
    <n v="25"/>
    <n v="25"/>
    <n v="50"/>
    <m/>
    <n v="100"/>
  </r>
  <r>
    <x v="1"/>
    <s v="No aplica"/>
    <s v="Fortalecimiento organizacional y simplificación de procesos "/>
    <s v="No Aplica"/>
    <s v="7609 - Fortalecimiento de la gestión y desempeño de la Secretaría Distrital de Hacienda Bogotá "/>
    <s v="Actualizar y optimizar los procesos a las necesidades y expectativas de sus usuarios, en línea con el diseño de los macroprocesos"/>
    <s v="Caracterizaciones de proceso actualizadas"/>
    <s v="Vigencia 2024: 9 procesos rediseñados y aprobados"/>
    <s v="Cantidad de caracterizaciones de proceso aprobadas "/>
    <s v="Cantidad de documentos de caracterización de proceso aprobados "/>
    <s v="Mensual"/>
    <s v="Liliam Andrea Patiño - Contratista"/>
    <s v="Liliam Andrea Patiño - Contratista"/>
    <s v="CPR-01"/>
    <s v="Oficina Asesora de Planeación"/>
    <s v="No"/>
    <s v="Gestión"/>
    <s v="No Aplica"/>
    <n v="1"/>
    <n v="3"/>
    <n v="2"/>
    <n v="3"/>
    <n v="9"/>
  </r>
  <r>
    <x v="4"/>
    <s v="Plan de desarrollo Distrital 2020-2024_x000a_Acuerdo 761 de 2020"/>
    <s v="No Aplica"/>
    <s v="No Aplica"/>
    <s v="No Aplica"/>
    <s v="Recaudar la cartera tributaria, producto del cobro persuasivo, control extensivo y cobro coactivo"/>
    <s v="Recaudo del cobro obligaciones tributarias "/>
    <s v=" $931.941 millones de pesos recaudados"/>
    <s v="Cartera tributaria recaudada durante la vigencia"/>
    <s v="Total del recaudo tributario obtenido en el periodo"/>
    <s v="Trimestral"/>
    <s v="María Fernanda Martínez Arteaga - Profesional Universitario Oficina de Cobro General"/>
    <s v="Juan Carlos Zamudio Rozo - Subdirector de Cobro Tributario"/>
    <s v="CPR-110"/>
    <s v="Dirección Distrital de Cobro"/>
    <s v="No"/>
    <s v="Gestión"/>
    <s v="No Aplica"/>
    <n v="93194115800"/>
    <n v="186388231600"/>
    <n v="279582347400"/>
    <n v="372776463200"/>
    <n v="931941158000"/>
  </r>
  <r>
    <x v="4"/>
    <s v="Plan de desarrollo Distrital 2020-2024_x000a_Acuerdo 761 de 2020"/>
    <s v="No Aplica"/>
    <s v="No Aplica"/>
    <s v="No Aplica"/>
    <s v="Recaudar la cartera producto del cobro coactivo de obligaciones no tributarias."/>
    <s v="Recaudo del cobro de obligaciones no tributarias "/>
    <s v="$10.500 millones de pesos recaudados"/>
    <s v="Cartera no tributaria recaudada durante la vigencia"/>
    <s v="Total del recaudo no tributario obtenido en el periodo"/>
    <s v="Trimestral"/>
    <s v="Alexa Carolina Estupiñan Pinzón - Profesional Especializado Oficina de Gestión de Cobro"/>
    <s v="María Clemencia Jaramillo Patiño -  Subdirectora de Cobro No Tributario"/>
    <s v="CPR-110"/>
    <s v="Dirección Distrital de Cobro"/>
    <s v="No"/>
    <s v="Gestión"/>
    <s v="No Aplica"/>
    <n v="2000000000"/>
    <n v="2830000000"/>
    <n v="2835000000"/>
    <n v="2835000000"/>
    <n v="10500000000"/>
  </r>
  <r>
    <x v="2"/>
    <s v="Plan de desarrollo Distrital 2020-2024_x000a_Acuerdo 761 de 2020"/>
    <s v="Servicio al ciudadano "/>
    <s v="No Aplica"/>
    <s v="7580 - Fortalecimiento del servicio y control tributario en Bogotá "/>
    <s v="Realizar durante la vigencia ferias de servicio presenciales o virtuales"/>
    <s v="Ferias de servicio realizadas en la vigencia"/>
    <s v="2 ferias de servicio realizadas en el año"/>
    <s v="Ferias de servicio realizadas "/>
    <s v="Sumatoria de ferias de servicio realizadas durante la vigencia"/>
    <s v="Semestral"/>
    <s v="Juan Sebastián Cepeda Salamanca - Profesional Especializado y/o servidor designado por la Oficina de Gestión del Servicio y Notificaciones"/>
    <s v="Natalia Jimenez Melendez  - Jefe Oficina de Gestión del Servicio y Notificaciones"/>
    <s v="CPR-110"/>
    <s v="Dirección Distrital de Cobro"/>
    <s v="No"/>
    <s v="Gestión"/>
    <s v="No Aplica"/>
    <n v="0"/>
    <n v="1"/>
    <n v="0"/>
    <n v="1"/>
    <n v="2"/>
  </r>
  <r>
    <x v="5"/>
    <s v="Plan de desarrollo Distrital 2020-2024_x000a_Acuerdo 761 de 2021"/>
    <s v="No Aplica"/>
    <s v="No Aplica"/>
    <s v="No Aplica"/>
    <s v="Realizar la depuración de la cartera tributaria cobrable remisible asignada de un máximo de 550.000 registros &lt; 96 UVT"/>
    <s v="Cartera remisible depurada"/>
    <s v="100% de la meta asignada para el año 2024"/>
    <s v="Depuración de Cartera"/>
    <s v="(∑Cartera Remisible depurada / ∑100% Cartera Cobrable remisible asignada)* 100%"/>
    <s v="Semestral"/>
    <s v="Pedro Alejandro Vega Sierra, gestor de calidad de la Oficina de Depuración de Cartera"/>
    <s v="Aura Angélica Salazar Rojas, Jefe de Oficina de Depuración de Cartera"/>
    <s v="CPR-110"/>
    <s v="Dirección Distrital de Cobro"/>
    <s v="No"/>
    <s v="Gestión"/>
    <s v="No Aplica"/>
    <n v="0"/>
    <n v="0.4"/>
    <n v="0"/>
    <n v="0.6"/>
    <n v="1"/>
  </r>
  <r>
    <x v="6"/>
    <s v="Resolución 500 de 2021"/>
    <s v="Seguridad Digital"/>
    <s v="Plan de Seguridad y Privacidad de la Información"/>
    <s v="No Aplica"/>
    <s v="Actualizar la declaración de aplicabilidad por cambio del estándar ISO 27001:2013 a ISO 27001:2022"/>
    <s v="Declaración de aplicabilidad actualizada"/>
    <s v="1 declaración de aplicabilidad actualizada"/>
    <s v="Declaración de aplicabilidad actualizada"/>
    <s v="No. de declaraciones de aplicabilidad actualizadas"/>
    <s v="Anual"/>
    <s v="Luisa Maria de la Esperanza dominguez / Profesional Universitario"/>
    <s v="Luisa Maria de la Esperanza dominguez / Profesional Universitario"/>
    <s v="CPR-76"/>
    <s v="Oficina de Análisis y Control de Riesgo"/>
    <s v="No"/>
    <s v="Gestión"/>
    <s v="No Aplica"/>
    <n v="0"/>
    <n v="1"/>
    <n v="0"/>
    <n v="0"/>
    <n v="1"/>
  </r>
  <r>
    <x v="6"/>
    <s v="Resolución 500 de 2021"/>
    <s v="Seguridad Digital"/>
    <s v="Plan de Seguridad y Privacidad de la Información"/>
    <s v="No Aplica"/>
    <s v="Actualizar la política de seguridad de la información por cambio del estándar ISO 27001:2013 a ISO 27001:2022 y de la política de tratamiento de datos personales de la SDH."/>
    <s v="Política de seguridad de la información actualizada_x000a__x000a_Política de tratamiento de datos personales actualizada"/>
    <s v="2 políticas actualizadas"/>
    <s v="Políticas actualizadas"/>
    <s v="No. de políticas actualizadas"/>
    <s v="Anual"/>
    <s v="Luisa Maria de la Esperanza dominguez / Profesional Universitario"/>
    <s v="Luisa Maria de la Esperanza dominguez / Profesional Universitario"/>
    <s v="CPR-76"/>
    <s v="Oficina de Análisis y Control de Riesgo"/>
    <s v="Si"/>
    <s v="Funcionamiento"/>
    <n v="3000000"/>
    <n v="0"/>
    <n v="0"/>
    <n v="0"/>
    <n v="2"/>
    <n v="2"/>
  </r>
  <r>
    <x v="6"/>
    <s v="Resolución 500 de 2021"/>
    <s v="Seguridad Digital"/>
    <s v="Plan de Seguridad y Privacidad de la Información"/>
    <s v="No Aplica"/>
    <s v="Actualizar los inventarios de activos de información de las dependencias de la SDH"/>
    <s v="Inventarios de activos de información actualizados"/>
    <s v="30 inventarios de activos de información actualizados"/>
    <s v="Inventarios de activos de información actualizados"/>
    <s v="No. de inventarios de activos de información actualizados"/>
    <s v="Trimestral"/>
    <s v="Luisa Maria de la Esperanza dominguez / Profesional Universitario"/>
    <s v="Luisa Maria de la Esperanza dominguez / Profesional Universitario"/>
    <s v="CPR-76"/>
    <s v="Oficina de Análisis y Control de Riesgo"/>
    <s v="No"/>
    <s v="Gestión"/>
    <s v="No Aplica"/>
    <n v="0"/>
    <n v="10"/>
    <n v="10"/>
    <n v="10"/>
    <n v="30"/>
  </r>
  <r>
    <x v="6"/>
    <s v="Resolución 500 de 2021"/>
    <s v="Seguridad Digital"/>
    <s v="Plan de Tratamiento de Riesgos de Seguridad y Privacidad de la Información"/>
    <s v="No Aplica"/>
    <s v="Realizar monitoreo de controles de riesgos de Seguridad y Privacidad de la Información identificados en las dependencias de la SDH"/>
    <s v="Monitoreo de controles realizados"/>
    <s v="3 monitoreos de controles realizados"/>
    <s v="Monitoreo de controles realizados"/>
    <s v="No. de monitoreos controles realizados"/>
    <s v="Trimestral"/>
    <s v="Luisa Maria de la Esperanza dominguez / Profesional Universitario"/>
    <s v="Luisa Maria de la Esperanza dominguez / Profesional Universitario"/>
    <s v="CPR-76"/>
    <s v="Oficina de Análisis y Control de Riesgo"/>
    <s v="No"/>
    <s v="Gestión"/>
    <s v="No Aplica"/>
    <n v="0"/>
    <n v="1"/>
    <n v="1"/>
    <n v="1"/>
    <n v="3"/>
  </r>
  <r>
    <x v="0"/>
    <s v="No tiene"/>
    <s v="Control interno"/>
    <s v="No Aplica"/>
    <s v="No Aplica"/>
    <s v="Realizar campañas de sensibilización de la administración de las tipologías de riesgos en la SDH"/>
    <s v="Campañas de sensibilización de la administración de las tipologías de riesgos y evaluaciones generales de conocimiento realizadas"/>
    <s v="12 campañas y 2 evaluaciones realizadas"/>
    <s v="% de campañas de sensibilización y de evaluaciones realizadas_PAI2024"/>
    <s v="((No. de campañas / 12) * 0,5 + (No. de evaluaciones / 2) *0,5)*100"/>
    <s v="Semestral"/>
    <s v="Luisa Maria de la Esperanza dominguez / Profesional Universitario"/>
    <s v="Luisa Maria de la Esperanza dominguez / Profesional Universitario"/>
    <s v="CPR-123"/>
    <s v="Oficina de Análisis y Control de Riesgo"/>
    <s v="No"/>
    <s v="Gestión"/>
    <s v="No Aplica"/>
    <n v="0"/>
    <n v="0.5"/>
    <n v="0"/>
    <n v="0.5"/>
    <n v="1"/>
  </r>
  <r>
    <x v="1"/>
    <s v="No tiene"/>
    <s v="Control interno"/>
    <s v="No Aplica"/>
    <s v="No Aplica"/>
    <s v="Realizar informes de monitoreo de controles de riesgos identifcados en los procesos de la SDH, que a nivel inherente, se ubiquen en los niveles alto y extremo y que se incluyan dentro de la muestra proyectada para el año"/>
    <s v="Informes de monitoreo de controles realizados"/>
    <s v="2 informes de monitoreo de controles realizados"/>
    <s v="Informes de monitoreo de controles realizados"/>
    <s v="No. de informes de monitoreo de controles realizados"/>
    <s v="Semestral"/>
    <s v="Luisa Maria de la Esperanza dominguez / Profesional Universitario"/>
    <s v="Luisa Maria de la Esperanza dominguez / Profesional Universitario"/>
    <s v="CPR-123"/>
    <s v="Oficina de Análisis y Control de Riesgo"/>
    <s v="No"/>
    <s v="Gestión"/>
    <s v="No Aplica"/>
    <n v="0"/>
    <n v="1"/>
    <n v="0"/>
    <n v="1"/>
    <n v="2"/>
  </r>
  <r>
    <x v="6"/>
    <s v="No aplica"/>
    <s v="Seguridad Digital"/>
    <s v="Plan de Tratamiento de Riesgos de Seguridad y Privacidad de la Información"/>
    <s v="No Aplica"/>
    <s v="Seguimiento a la gestión de seguridad de la información, por parte de la alta dirección,  identificando el nivel de estructuración de los procesos de la entidad."/>
    <s v="Vigencia 2024:  Un Reporte semestral  del seguimiento de la gestión de seguridad de la información a la alta dirección."/>
    <s v="2 Reportes de seguimiento de la gestión de seguridad de la información a la alta dirección"/>
    <s v="Reporte de seguimiento a la gestión de seguridad de la información, por parte de la alta dirección"/>
    <s v="Número de reportes durante la vigencia"/>
    <s v="Semestral"/>
    <s v="Luisa Maria de la Esperanza dominguez / Profesional Universitario"/>
    <s v="Luisa Maria de la Esperanza dominguez / Profesional Universitario"/>
    <s v="CPR-76"/>
    <s v="Oficina de Análisis y Control de Riesgo"/>
    <s v="No"/>
    <s v="Gestión"/>
    <s v="No Aplica"/>
    <n v="0"/>
    <n v="1"/>
    <n v="0"/>
    <n v="1"/>
    <n v="2"/>
  </r>
  <r>
    <x v="6"/>
    <s v="No aplica"/>
    <s v="Seguridad Digital"/>
    <s v="Plan de Tratamiento de Riesgos de Seguridad y Privacidad de la Información"/>
    <s v="No Aplica"/>
    <s v="Seguimiento a los eventos relacionados la seguridad de la información reportados por los usuarios a través de la mesa de servicio."/>
    <s v="Vigencia 2024: 90% de incidentes gestionados"/>
    <s v="90% de incidentes gestionados"/>
    <s v="Gestión de incidentes de seguridad de la información"/>
    <s v="(Número de incidentes de seguridad de la información gestionados /Número de incidentes de seguridad de la información reportados)*100"/>
    <s v="Semestral"/>
    <s v="Luisa Maria de la Esperanza dominguez / Profesional Universitario"/>
    <s v="Luisa Maria de la Esperanza dominguez / Profesional Universitario"/>
    <s v="CPR-76"/>
    <s v="Oficina de Análisis y Control de Riesgo"/>
    <s v="No"/>
    <s v="Gestión"/>
    <s v="No Aplica"/>
    <n v="0"/>
    <n v="0.9"/>
    <n v="0"/>
    <n v="0.9"/>
    <n v="0.9"/>
  </r>
  <r>
    <x v="7"/>
    <s v="N/A"/>
    <s v="Transparencia, acceso a la información pública y lucha contra la corrupción"/>
    <s v="No Aplica"/>
    <s v="No Aplica"/>
    <s v="Mejorar la comunicación con el ciudadano de tal forma que le permita tener un contenido claro y útil"/>
    <s v="Vigencia 2024:  Aumentar el porcentaje de contribuyentes  que estan totalmente de acuerdo respecto a la claridad y utilidad de los contenidos publicados en los medios de comunicación (de acuerdo con el resultado de la Encuesta de satisfacción 2023)"/>
    <s v="Aumentar en 0,5% el porcentaje de contribuyentes que esta totalmente de acuerdo respecto a la claridad y utilidad de los contenidos publicados en los medios de comunicación dispuestos por la Entidad segun los resultados de la Encuesta de satisfacción 2023._x000a_"/>
    <s v="Indice de Claridad y Utilidad de las comunicaciones SDH para Contribuyentes"/>
    <s v="(Calificación promedio de claridad de los contenidos)*0,5 +(Calificación promedio de utilidad de los contenidos)*0.5"/>
    <s v="Trimestral"/>
    <s v="Maria Cristina Ruiz Perez - _x000a_Profesional Especializado"/>
    <s v="Maria Cristina Ruiz Perez - _x000a_Profesional Especializado"/>
    <s v="CPR 126"/>
    <s v="Oficina Asesora de Comunicaciones"/>
    <s v="Si"/>
    <s v="Gestión"/>
    <s v=" n/a "/>
    <s v="Resultado encuesta de satisfacción 2023 + 0.5"/>
    <s v="Resultado encuesta de satisfacción 2023 + 0.5"/>
    <s v="Resultado encuesta de satisfacción 2023 + 0.5"/>
    <s v="Resultado encuesta de satisfacción 2023 + 0.5"/>
    <s v="Resultado encuesta de satisfacción 2023 + 0.5"/>
  </r>
  <r>
    <x v="7"/>
    <s v="Linemientos y directrices Alcaldia mayor de Bogotá D.C."/>
    <s v="Transparencia, acceso a la información pública y lucha contra la corrupción"/>
    <s v="No Aplica"/>
    <s v="No Aplica"/>
    <s v="Ejecutar la estrategia de comunicación diseñada para la Secretaría Distrital de Hacienda"/>
    <s v="Ejecutar el Plan de comunicaciones anual "/>
    <n v="0.88"/>
    <s v="Avance del Plan de Comunicaciones anual"/>
    <s v="(Publicaciones ejecutadas  del plan de Comunicación anual en el trimestre /Publicaciones programadas en el plan de Comunicaciónes anual en el trimestre)*100"/>
    <s v="Trimestral"/>
    <s v="Maria Cristina Ruiz Perez - _x000a_Profesional Especializado"/>
    <s v="Maria Cristina Ruiz Perez - _x000a_Profesional Especializado"/>
    <s v="CPR 126"/>
    <s v="Oficina Asesora de Comunicaciones"/>
    <s v="Si"/>
    <s v="Gestión"/>
    <s v=" n/a "/>
    <n v="0.88"/>
    <n v="0.88"/>
    <n v="0.88"/>
    <n v="0.88"/>
    <n v="0.88"/>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Tecnica "/>
    <s v="Si"/>
    <s v="Gestión"/>
    <s v=" n/a "/>
    <n v="1"/>
    <n v="1"/>
    <n v="1"/>
    <n v="1"/>
    <n v="1"/>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General"/>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mpuestos de Bogotá"/>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Tesorer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Presupuest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ntabilidad"/>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rédito Píblic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br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Estadisticas y Estudios Fisc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Gestión Corporativ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nformatica y Tecnolog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Juridic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dirección de Proyectos Especi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tención al Ciudada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Comunicacion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Planeación"/>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nálisis y Control de Riesg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Disciplinario Inter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Interno"/>
    <m/>
    <m/>
    <m/>
    <m/>
    <m/>
    <m/>
    <m/>
    <m/>
  </r>
  <r>
    <x v="1"/>
    <m/>
    <m/>
    <m/>
    <m/>
    <s v="Culminar la caracterización de los procesos de aucerdo con la optimizacion del modelo de macroprocesos y sus respectivos documentos asociados"/>
    <m/>
    <s v="depende de cada area (Plan de actualización)"/>
    <m/>
    <s v="Numero de documentos actualizados de acuerdo a la optimizacion del mdl de macroprocesos"/>
    <m/>
    <m/>
    <m/>
    <m/>
    <s v="Dirección Distrital de Crédito Público"/>
    <m/>
    <m/>
    <m/>
    <m/>
    <m/>
    <m/>
    <m/>
    <m/>
  </r>
  <r>
    <x v="1"/>
    <m/>
    <m/>
    <m/>
    <m/>
    <s v="Culminar la caracterización de los procesos de aucerdo con la optimizacion del modelo de macroprocesos y sus respectivos documentos asociados"/>
    <m/>
    <m/>
    <m/>
    <m/>
    <m/>
    <m/>
    <m/>
    <m/>
    <s v="Dirección Distrital de Presupuesto"/>
    <m/>
    <m/>
    <m/>
    <m/>
    <m/>
    <m/>
    <m/>
    <m/>
  </r>
  <r>
    <x v="1"/>
    <m/>
    <m/>
    <m/>
    <m/>
    <s v="Culminar la caracterización de los procesos de aucerdo con la optimizacion del modelo de macroprocesos y sus respectivos documentos asociados"/>
    <m/>
    <m/>
    <m/>
    <m/>
    <m/>
    <m/>
    <m/>
    <m/>
    <s v="Dirección Distrital de Tesoreria"/>
    <m/>
    <m/>
    <m/>
    <m/>
    <m/>
    <m/>
    <m/>
    <m/>
  </r>
  <r>
    <x v="1"/>
    <m/>
    <m/>
    <m/>
    <m/>
    <s v="Culminar la caracterización de los procesos de aucerdo con la optimizacion del modelo de macroprocesos y sus respectivos documentos asociados"/>
    <m/>
    <m/>
    <m/>
    <m/>
    <m/>
    <m/>
    <m/>
    <m/>
    <s v="Dirección Distrital de Contabilidad"/>
    <m/>
    <m/>
    <m/>
    <m/>
    <m/>
    <m/>
    <m/>
    <m/>
  </r>
  <r>
    <x v="5"/>
    <s v="Plan de desarrollo Distrital 2020-2024_x000a_Acuerdo 761 de 2020"/>
    <s v="No Aplica"/>
    <s v="No Aplica"/>
    <s v="No Aplica"/>
    <s v="Asegurar la calidad,  oportunidad y el uso inteligente de la información para la obtención del recaudo tributario"/>
    <s v="Reducir el índice de evasión predial _x000a_"/>
    <n v="0.17"/>
    <s v="Control a la evasión de predial"/>
    <s v="Predial: (1- (Valor del recaudo obtenido del impuesto predial por la vigencia / Valor del recaudo potencial del impuesto predial en la vigencia))*100 "/>
    <s v="Anual"/>
    <s v="Diana Carolina Pinzón Camelo"/>
    <s v="Cesar Alfonso Figueroa Socarras"/>
    <s v="CPR-105_x000a_CPR-124"/>
    <s v="Dirección de Impuestos de Bogotá"/>
    <s v="No"/>
    <s v="Gestión"/>
    <s v="n/a"/>
    <m/>
    <m/>
    <m/>
    <n v="0.17"/>
    <n v="0.17"/>
  </r>
  <r>
    <x v="5"/>
    <s v="Plan de desarrollo Distrital 2020-2024_x000a_Acuerdo 761 de 2020"/>
    <s v="No Aplica"/>
    <s v="No Aplica"/>
    <s v="No Aplica"/>
    <s v="Asegurar la calidad,  oportunidad y el uso inteligente de la información para la obtención del recaudo tributario"/>
    <s v="Reducir el índice de evasión vehículos"/>
    <n v="0.14000000000000001"/>
    <s v="Control a la evasión de vehículos"/>
    <s v="Vehículos: (1- (Valor del recaudo obtenido del impuesto vehículos por la vigencia / Valor del recaudo potencial del impuesto vehículo por la vigencia))*100                 "/>
    <s v="Anual"/>
    <s v="Diana Carolina Pinzón Camelo"/>
    <s v="Cesar Alfonso Figueroa Socarras"/>
    <s v="CPR-105_x000a_CPR-124"/>
    <s v="Dirección de Impuestos de Bogotá"/>
    <s v="No"/>
    <s v="Gestión"/>
    <s v="n/a"/>
    <m/>
    <m/>
    <m/>
    <n v="0.14000000000000001"/>
    <n v="0.14000000000000001"/>
  </r>
  <r>
    <x v="5"/>
    <s v="Plan de desarrollo Distrital 2020-2024_x000a_Acuerdo 761 de 2020"/>
    <s v="No Aplica"/>
    <s v="No Aplica"/>
    <s v="7580 - Fortalecimiento del servicio y control tributario en Bogotá "/>
    <s v="Incentivar el pago oportuno de los impuestos distritales."/>
    <s v="Recaudo oportuno "/>
    <s v="$ 13.420.530 millones de pesos"/>
    <s v="Recaudo oportuno"/>
    <s v="(Valor del recaudo oportuno obtenido / Valor meta recaudo oportuno) * 100"/>
    <s v="Trimestral"/>
    <s v="Diana Carolina Pinzón Camelo"/>
    <s v="Cesar Alfonso Figueroa Socarras"/>
    <s v="CPR-105_x000a_CPR-124"/>
    <s v="Dirección de Impuestos de Bogotá"/>
    <s v="Si"/>
    <s v="Inversión"/>
    <s v="$4.324.640.000_x000a_(Valor total del proyecto)"/>
    <n v="3326695.429372"/>
    <n v="5877595.9989590002"/>
    <n v="2037651.19328"/>
    <n v="2178587.3931559999"/>
    <n v="13420530.014767"/>
  </r>
  <r>
    <x v="5"/>
    <s v="Plan de desarrollo Distrital 2020-2024_x000a_Acuerdo 761 de 2020"/>
    <s v="No Aplica"/>
    <s v="No Aplica"/>
    <s v="7580 - Fortalecimiento del servicio y control tributario en Bogotá "/>
    <s v="Ejercer el  control coherente, consistente y oportuno en función de la focalización y segmentación de contribuyentes."/>
    <s v="Recaudo por Gestión DIB "/>
    <s v="$ 279.994 millones de pesos"/>
    <s v="Recaudo por Gestión DIB"/>
    <s v="(Valor del recaudo por gestión obtenido / Valor meta recaudo por gestión) * 100"/>
    <s v="Trimestral"/>
    <s v="Diana Carolina Pinzón Camelo"/>
    <s v="Cesar Alfonso Figueroa Socarras"/>
    <s v="CPR-105_x000a_CPR-124"/>
    <s v="Dirección de Impuestos de Bogotá"/>
    <s v="Si"/>
    <s v="Inversión"/>
    <s v="$4.324.640.000_x000a_(Valor total del proyecto)"/>
    <n v="63298.119773068531"/>
    <n v="73803.059689631918"/>
    <n v="74157.196855217699"/>
    <n v="68735.785682081885"/>
    <n v="279994.16200000001"/>
  </r>
  <r>
    <x v="8"/>
    <s v="Acuerdo 780 de 2020"/>
    <s v="No Aplica"/>
    <s v="No Aplica"/>
    <s v="7580 - Fortalecimiento del servicio y control tributario en Bogotá "/>
    <s v="Incentivar la reactivación económica a través de acciones y medidas tributarias"/>
    <s v="Recaudo del Impuesto de Industria y Comercio "/>
    <s v="$ 7.145.533 millones de pesos"/>
    <s v="Recaudo de ICA"/>
    <s v="(Valor del recaudo obtenido por ICA / Valor meta recaudo por ICA) * 100"/>
    <s v="Trimestral"/>
    <s v="Diana Carolina Pinzón Camelo"/>
    <s v="Cesar Alfonso Figueroa Socarras"/>
    <s v="CPR-105_x000a_CPR-124"/>
    <s v="Dirección de Impuestos de Bogotá"/>
    <s v="Si"/>
    <s v="Inversión"/>
    <s v="$4.324.640.000_x000a_(Valor total del proyecto)"/>
    <n v="1858023.7603179058"/>
    <n v="1790268.5972710229"/>
    <n v="1686313.4314620257"/>
    <n v="1810927.5411271371"/>
    <n v="7145533.3301780913"/>
  </r>
  <r>
    <x v="9"/>
    <s v="Plan de desarrollo Distrital 2020-2024_x000a_Acuerdo 761 de 2020_x000a__x000a_Acuerdo 780 de 2020"/>
    <s v="No Aplica"/>
    <s v="No Aplica"/>
    <s v="7584 – Asistencia a la formalización empresarial en Bogotá "/>
    <s v="Contribuir a la formalización empresarial en Bogotá"/>
    <s v="Lograr la formalización de 2.000 unidades productivas "/>
    <n v="2000"/>
    <s v="Unidades productivas formalizadas 2020-2024"/>
    <s v="(Número de unidades productivas formalizadas en el período / Meta de unidades productivas a formalizar en el periodo) * 100"/>
    <s v="Trimestral"/>
    <s v="Juan Manuel Ballesteros Vásquez"/>
    <s v="Aleida Fonseca Marín"/>
    <s v="CPR-105_x000a_CPR-124"/>
    <s v="Dirección de Impuestos de Bogotá"/>
    <s v="Si"/>
    <s v="Inversión"/>
    <n v="435187000"/>
    <n v="2000"/>
    <n v="0"/>
    <n v="0"/>
    <n v="0"/>
    <n v="2000"/>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predial "/>
    <s v=" 88%_x000a_"/>
    <s v="Cumplimiento oportuno de las obligaciones tributarias predial "/>
    <s v="• ((Contribuyentes de predial que cumplen oportunamente su obligación) / (Contribuyentes obligados del impuesto Predial)) * 100 _x000a_Nota: cumplen obligación con: Facturas Pagadas + Declaraciones SPAC + Otras declaraciones de la vigencia"/>
    <s v="Trimestral"/>
    <s v="Diana Carolina Pinzón Camelo"/>
    <s v="Cesar Alfonso Figueroa Socarras"/>
    <s v="CPR-105_x000a_CPR-124"/>
    <s v="Dirección de Impuestos de Bogotá"/>
    <s v="Si"/>
    <s v="Inversión"/>
    <s v="$4.324.640.000_x000a_(Valor total del proyecto)"/>
    <n v="0.2"/>
    <n v="0.68"/>
    <n v="0"/>
    <n v="0"/>
    <n v="0.88000000000000012"/>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Vehiculos"/>
    <n v="0.7"/>
    <s v="Cumplimiento oportuno de las obligaciones tributarias vehículos"/>
    <s v="• ((Contribuyentes de vehículos que cumplen oportunamente su obligación) / (Contribuyentes obligados del impuesto Vehículos)) * 100_x000a_ Nota: cumplen obligación con: Facturas Pagadas + Declaraciones de la vigencia "/>
    <s v="Trimestral"/>
    <s v="Diana Carolina Pinzón Camelo"/>
    <s v="Cesar Alfonso Figueroa Socarras"/>
    <s v="CPR-105_x000a_CPR-124"/>
    <s v="Dirección de Impuestos de Bogotá"/>
    <s v="Si"/>
    <s v="Inversión"/>
    <s v="$4.324.640.000_x000a_(Valor total del proyecto)"/>
    <n v="0.1"/>
    <n v="0.6"/>
    <n v="0"/>
    <n v="0"/>
    <n v="0.7"/>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ICA"/>
    <n v="0.90500000000000003"/>
    <s v="Cumplimiento oportuno de las obligaciones tributarias ICA"/>
    <s v="• (Contribuyentes de ICA que cumplen su obligación tributaria oportunamente todos los periodos presentados de la vigencia / contribuyentes obligados de ICA) * 100_x000a_Nota: Los contribuyentes obligados de ICA, corresponden a los declarantes únicos tomados de los 6 bimestres de la vigencia, más los omisos totales que por solidez del indicio (están en mínimo en 4 fuentes de información) se consideran contribuyentes de ICA."/>
    <s v="Trimestral"/>
    <s v="Diana Carolina Pinzón Camelo"/>
    <s v="Cesar Alfonso Figueroa Socarras"/>
    <s v="CPR-105_x000a_CPR-124"/>
    <s v="Dirección de Impuestos de Bogotá"/>
    <s v="Si"/>
    <s v="Inversión"/>
    <s v="$4.324.640.000_x000a_(Valor total del proyecto)"/>
    <n v="0.83"/>
    <n v="5.5E-2"/>
    <n v="0.01"/>
    <n v="0.01"/>
    <n v="0.9050000000000000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predial"/>
    <n v="0.9"/>
    <s v="Cumplimiento de la vigencia de las obligaciones tributarias predial"/>
    <s v="• ((Contribuyentes de predial que cumplen su obligación tributaria en la vigencia) / (Contribuyentes obligados del impuesto Predial en la vigencia)) * 100"/>
    <s v="Trimestral"/>
    <s v="Diana Carolina Pinzón Camelo"/>
    <s v="Cesar Alfonso Figueroa Socarras"/>
    <s v="CPR-105_x000a_CPR-124"/>
    <s v="Dirección de Impuestos de Bogotá"/>
    <s v="Si"/>
    <s v="Inversión"/>
    <s v="$4.324.640.000_x000a_(Valor total del proyecto)"/>
    <n v="0.2"/>
    <n v="0.68"/>
    <n v="0.01"/>
    <n v="0.01"/>
    <n v="0.9000000000000001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vehículos"/>
    <n v="0.8"/>
    <s v="Cumplimiento de la vigencia de las obligaciones tributarias vehículos"/>
    <s v="• ((Contribuyentes de vehículos que cumplen su obligación tributaria en la vigencia) / (Contribuyentes obligados del impuesto Vehículos en la vigencia)) * 100"/>
    <s v="Trimestral"/>
    <s v="Diana Carolina Pinzón Camelo"/>
    <s v="Cesar Alfonso Figueroa Socarras"/>
    <s v="CPR-105_x000a_CPR-124"/>
    <s v="Dirección de Impuestos de Bogotá"/>
    <s v="Si"/>
    <s v="Inversión"/>
    <s v="$4.324.640.000_x000a_(Valor total del proyecto)"/>
    <n v="0.1"/>
    <n v="0.6"/>
    <n v="0.05"/>
    <n v="0.05"/>
    <n v="0.8"/>
  </r>
  <r>
    <x v="0"/>
    <s v="Plan de desarrollo Distrital 2020-2024_x000a_Acuerdo 761 de 2020"/>
    <s v="Servicio al ciudadano "/>
    <s v="Plan Anticorrupción y de Atención al Ciudadano"/>
    <s v="7580 - Fortalecimiento del servicio y control tributario en Bogotá "/>
    <s v="Mejorar la percepción de los contribuyentes frente a la satisfacción del servicio prestado por los diferentes canales de atención."/>
    <s v="Medir la satisfacción del servicio prestado por la OGS a través de los diferentes canales que cuentan con encuesta transaccional disponible para la vigencia"/>
    <n v="0.75"/>
    <s v="Satisfaccion del servicio prestado por la Oficina de Gestion del Servicio - OGS"/>
    <s v="(Sumatoria de encuestas transaccionales satisfechas (con calificación de 9 y 10 en escala de 1 a 10) realizadas / total de encuestas transaccionales realizadas)*100"/>
    <s v="Trimestral"/>
    <s v="Carlos Alberto Moreno Navarrete"/>
    <s v="Aleida Fonseca Marín"/>
    <s v="CPR-105_x000a_CPR-124"/>
    <s v="Dirección de Impuestos de Bogotá"/>
    <s v="Si"/>
    <s v="Inversión"/>
    <s v="$4.324.640.000_x000a_(Valor total del proyecto)"/>
    <n v="0.75"/>
    <n v="0.75"/>
    <n v="0.75"/>
    <n v="0.75"/>
    <n v="0.75"/>
  </r>
  <r>
    <x v="0"/>
    <s v="Decreto Distrital 237 de_x000a_2022, artículo 1, literal d"/>
    <s v="Talento humano"/>
    <s v="Plan Estratégico de Talento_x000a_Humano"/>
    <s v="No Aplica"/>
    <s v="Difundir temas en materia_x000a_disciplinaria a los funcionarios_x000a_públicos de la entidad a_x000a_través de la divulgación de_x000a_material de apoyo, con el fin_x000a_de prevenir la ocurrenc"/>
    <s v="_x000a_actividades realizadas de_x000a_difusión en_x000a_materia_x000a_disciplinaria"/>
    <s v="Seis (6)_x000a_actividades de_x000a_difusión en_x000a_materia_x000a_disciplinaria"/>
    <s v="Actividades de difusión_x000a_en materia_x000a_disciplinaria realizadas"/>
    <s v="Número de actividades de_x000a_difusión realizadas "/>
    <s v="Trimestral"/>
    <s v="Olga Lucía Rico Valencia -_x000a_Profesional Especializado"/>
    <s v="Olga Lucía Rico Valencia -_x000a_Profesional Especializado"/>
    <s v="CPR-127"/>
    <s v="Oficina de Control Disciplinario Interno"/>
    <s v="No"/>
    <s v="Gestión"/>
    <s v="No Aplica"/>
    <n v="1"/>
    <n v="2"/>
    <n v="1"/>
    <n v="2"/>
    <n v="6"/>
  </r>
  <r>
    <x v="10"/>
    <s v="Decreto distrital 548 de 2016"/>
    <s v="No Aplica"/>
    <s v="No Aplica"/>
    <s v="No Aplica"/>
    <s v="Actualizar la página web del Observatorio Fiscal del Distrito - FiscalData Bogotá (OFD)"/>
    <s v="OFD  actualizado en la pagina web"/>
    <s v="6 actualizaciones de contenido OFD"/>
    <s v="Cantidad de actualizaciones de contenido OFD"/>
    <s v="Cantidad de actualizaciones realizadas en el OFD en la vigencia"/>
    <s v="Trimestral"/>
    <s v="Jenny Zúñiga- Profesional DEEF"/>
    <s v="Jorge Luis Prieto - Subdirector Análisis Sectorial"/>
    <s v="CPR-101"/>
    <s v="Dirección de Estadisticas y Estudios Fiscales"/>
    <s v="No"/>
    <s v="Gestión"/>
    <s v="n/a"/>
    <n v="1"/>
    <n v="2"/>
    <n v="1"/>
    <n v="2"/>
    <n v="6"/>
  </r>
  <r>
    <x v="11"/>
    <s v="Acuerdo 761 de 2020, Artículo 36"/>
    <s v="No Aplica"/>
    <s v="No Aplica"/>
    <s v="No Aplica"/>
    <s v="Elaborar un documento técnico metodológico de evaluación de calidad de gasto para las entidades que componen el presupuesto anual."/>
    <s v="Documento tecnico de calidad del gasto"/>
    <s v="1  Documento"/>
    <s v="Documento metodológico "/>
    <s v="Avance del Documento Metodológico/Cronograma"/>
    <s v="Trimestral"/>
    <s v="Jenny Zúñiga- Profesional DEEF"/>
    <s v="Juliana Rodrigez - Subdirectora Analisis Fiscal"/>
    <s v="CPR-101"/>
    <s v="Dirección de Estadisticas y Estudios Fiscales"/>
    <s v="No"/>
    <s v="Gestión"/>
    <s v="n/a"/>
    <n v="0.1"/>
    <n v="0.3"/>
    <n v="0.3"/>
    <n v="0.3"/>
    <n v="1"/>
  </r>
  <r>
    <x v="4"/>
    <m/>
    <s v="No Aplica"/>
    <s v="No Aplica"/>
    <s v="No Aplica"/>
    <s v="Elaborar un documento de diagnóstico de la situación macroeconómica y fiscal que sirva de insumo para la formulación del Plan Distrital de Desarrollo"/>
    <s v="Documento Tecnico Situación Macroeconómica y Fiscal"/>
    <s v="1  Documento"/>
    <s v="Documento técnico"/>
    <s v="Avance documento técnico/Cronograma"/>
    <s v="Trimestral"/>
    <s v="Jenny Zúñiga- Profesional DEEF"/>
    <s v="Juliana Rodrigez - Subdirectora Analisis Fiscal"/>
    <s v="CPR-101"/>
    <s v="Dirección de Estadisticas y Estudios Fiscales"/>
    <s v="No"/>
    <s v="Gestión"/>
    <s v="n/a"/>
    <n v="0.1"/>
    <n v="0.3"/>
    <n v="0.3"/>
    <n v="0.3"/>
    <n v="1"/>
  </r>
  <r>
    <x v="11"/>
    <s v="Ley 819 de 2003"/>
    <s v="No Aplica"/>
    <s v="No Aplica"/>
    <s v="No Aplica"/>
    <s v="Elaborar el documento Marco Fiscal de Mediano Plazo."/>
    <s v="Documento Marco Fiscal de Mediano Plazo"/>
    <s v="1 Documento"/>
    <s v="Documento técnico"/>
    <s v="Avance documento técnico/Cronograma"/>
    <s v="Mensual"/>
    <s v="Jenny Zúñiga- Profesional DEEF"/>
    <s v="Juliana Rodrigez - Subdirectora Analisis Fiscal"/>
    <s v="CPR-101"/>
    <s v="Dirección de Estadisticas y Estudios Fiscales"/>
    <s v="No"/>
    <s v="Gestión"/>
    <s v="n/a"/>
    <n v="0"/>
    <n v="0.3"/>
    <n v="0.3"/>
    <n v="0.4"/>
    <n v="1"/>
  </r>
  <r>
    <x v="12"/>
    <s v="No aplica"/>
    <s v="Fortalecimiento organizacional y simplificación de procesos "/>
    <s v="No Aplica"/>
    <s v="No Aplica"/>
    <s v="Fortalecer el Ecosistema de recaudo tesoral"/>
    <s v="Recaudo no tributario automatizado"/>
    <s v="Automatizar el 60% del recaudo no tributario "/>
    <s v="Avance en la automatización del recaudo no tributario"/>
    <s v="(Número de actividades ejecutadas/Total de actividades programadas)*100"/>
    <s v="Trimestral"/>
    <s v="Jhonathan Velasco Delgado"/>
    <s v="Leonardo Niño"/>
    <s v="CPR-107"/>
    <s v="Dirección Distrital de Tesoreria"/>
    <s v="No"/>
    <s v="Gestión"/>
    <s v="n/a"/>
    <n v="0.5714285714285714"/>
    <n v="0.2857142857142857"/>
    <n v="0"/>
    <n v="0.14285714285714285"/>
    <n v="1"/>
  </r>
  <r>
    <x v="12"/>
    <s v="No aplica"/>
    <s v="Fortalecimiento organizacional y simplificación de procesos "/>
    <s v="No Aplica"/>
    <s v="No Aplica"/>
    <s v="Automatizar las operaciones tesorales"/>
    <s v="Proceso de operaciones financieras automatizado_x000a_"/>
    <s v="Automatizar el 100% de las operaciones financieras"/>
    <s v="Avance de la automatización de operaciones financieras"/>
    <s v="Porcentaje de avance en la automatización de operaciones financieras"/>
    <s v="Trimestral"/>
    <s v="David Gamboa"/>
    <s v="Luis Humberto Rosero"/>
    <s v="CPR-109"/>
    <s v="Dirección Distrital de Tesoreria"/>
    <s v="No"/>
    <s v="Gestión"/>
    <s v="n/a"/>
    <n v="0.24"/>
    <n v="0.31"/>
    <n v="0.24"/>
    <n v="0.21"/>
    <n v="1"/>
  </r>
  <r>
    <x v="12"/>
    <s v="No aplica"/>
    <s v="Fortalecimiento organizacional y simplificación de procesos "/>
    <s v="No Aplica"/>
    <s v="No Aplica"/>
    <s v="Automatizar  la administración de liquidez"/>
    <s v="Proceso de administración de liquidez automatizado _x000a_"/>
    <s v="Automatizar el 100% del proceso de administración de liquidez"/>
    <s v="Avance de la implementación del proceso de adminsitración de liquidez"/>
    <s v="(Número de actividades ejecutadas/Total de actividades programadas)*100"/>
    <s v="Trimestral"/>
    <s v="Armando Rivera"/>
    <s v="Edicson Fierro Yaima"/>
    <s v="CPR-106"/>
    <s v="Dirección Distrital de Tesoreria"/>
    <s v="No"/>
    <s v="Gestión"/>
    <s v="n/a"/>
    <n v="0.25"/>
    <n v="0.42"/>
    <n v="0.25"/>
    <n v="0.08"/>
    <n v="0.99999999999999989"/>
  </r>
  <r>
    <x v="12"/>
    <s v="No aplica"/>
    <s v="Fortalecimiento organizacional y simplificación de procesos "/>
    <s v="No Aplica"/>
    <s v="No Aplica"/>
    <s v="Diseñar roles compuestos en el sistema BogData"/>
    <s v="Matriz de roles compuestos diseñada en el sistema Bogdata"/>
    <s v="Definir el 100% de la Matriz de roles compuestos"/>
    <s v="Avance en la definición de la matriz de roles compuestos"/>
    <s v="(Número de actividades ejecutadas/Total de actividades programadas)*100"/>
    <s v="Trimestral"/>
    <s v="Angelica Arenas"/>
    <s v="Nestor Hermida"/>
    <s v="CPR-128"/>
    <s v="Dirección Distrital de Tesoreria"/>
    <s v="No"/>
    <s v="Gestión"/>
    <s v="n/a"/>
    <n v="0.38"/>
    <n v="0.62"/>
    <n v="0"/>
    <n v="0"/>
    <n v="1"/>
  </r>
  <r>
    <x v="12"/>
    <s v="No aplica"/>
    <s v="Fortalecimiento organizacional y simplificación de procesos "/>
    <s v="No Aplica"/>
    <s v="No Aplica"/>
    <s v="Automatizar el proceso de elaboración de informes de consolidación"/>
    <s v="Proceso de elaboración de informes de Consolidación automatizado"/>
    <s v="Automatizar el 100% del proceso de elaboración de informes de consolidación"/>
    <s v="Avance en la automatización del proceso de consolidación"/>
    <s v="Porcentaje de avance en la automatización  del proceso de consolidación-reportes"/>
    <s v="Trimestral"/>
    <s v="Ginna Constanza Quintero"/>
    <s v="Martha Perez"/>
    <s v="CPR-128"/>
    <s v="Dirección Distrital de Tesoreria"/>
    <s v="No"/>
    <s v="Gestión"/>
    <s v="n/a"/>
    <n v="0.32"/>
    <n v="0.32"/>
    <n v="0.23"/>
    <n v="0.13"/>
    <n v="1"/>
  </r>
  <r>
    <x v="12"/>
    <s v="No aplica"/>
    <s v="Gobierno Digital"/>
    <s v="No Aplica"/>
    <s v="No Aplica"/>
    <s v="Fortelecer la Sede Virtual de Tesoreria"/>
    <s v="Consulta de retenciones y pagos mejorada"/>
    <s v="Mejorar 100% la consulta de  retenciones y pagos "/>
    <s v="Avance en la mejora de la consulta  de retención y pagos"/>
    <s v="(Número de actividades ejecutadas/Total de actividades programadas)*100"/>
    <s v="Trimestral"/>
    <s v="Ginna Constanza Quintero"/>
    <s v="Martha Perez"/>
    <s v="CPR-128"/>
    <s v="Dirección Distrital de Tesoreria"/>
    <s v="No"/>
    <s v="Gestión"/>
    <s v="n/a"/>
    <n v="0.33"/>
    <n v="0.17"/>
    <n v="0.17"/>
    <n v="0.33"/>
    <n v="1"/>
  </r>
  <r>
    <x v="1"/>
    <s v="No aplica"/>
    <s v="Transparencia, acceso a la información pública y lucha contra la corrupción"/>
    <s v="No Aplica"/>
    <s v="No Aplica"/>
    <s v="Fortalecer la Comunicación Hacendaria"/>
    <s v="Diseño e implementación de un mecanismo para socializar información tesoral."/>
    <s v="Diseñar e implementar un mecanismo de comunicación y darle una mayor visibilidad  al:_x000a_1.Relacionamiento directo DDT-Stakeholders(Funcionarios-Contratistas-Proveedores-Ciudadanos-Entidades)._x000a_2.Boletín de tesorería"/>
    <s v="Avance en el cumplimiento del cronograma de capacitación"/>
    <s v="(Número de actividades ejecutadas/Total de actividades programadas)*100"/>
    <s v="Trimestral"/>
    <s v="Rocio Delgado"/>
    <s v="Gina Paola Reyes"/>
    <s v="Todos los procesos de la DDT"/>
    <s v="Dirección Distrital de Tesoreria"/>
    <s v="No"/>
    <s v="Gestión"/>
    <s v="n/a"/>
    <n v="0"/>
    <n v="0.5"/>
    <n v="0.25"/>
    <n v="0.25"/>
    <n v="1"/>
  </r>
  <r>
    <x v="13"/>
    <s v="No aplica"/>
    <s v="Gestión presupuestal y eficiencia del gasto público"/>
    <s v="No Aplica"/>
    <s v="No Aplica"/>
    <s v="Implementar el CUD en los Establecimientos Públicos"/>
    <s v="Implementación del CUD en establecimientos públicos"/>
    <s v="implementación del 100% de las fases del proyecto CUD para Establecimientos Públicos"/>
    <s v="Avance en la implementación del CUD en los Establecimientos Públicos"/>
    <s v="(Número de actividades ejecutadas/Total de actividades programadas)*100"/>
    <s v="Trimestral"/>
    <s v="Rocio Delgado"/>
    <s v="Luz Amparo Quintero"/>
    <s v="Todos los procesos de la DDT"/>
    <s v="Dirección Distrital de Tesoreria"/>
    <s v="No"/>
    <s v="Gestión"/>
    <s v="n/a"/>
    <n v="0.25"/>
    <n v="0.12"/>
    <n v="0.25"/>
    <n v="0.38"/>
    <n v="1"/>
  </r>
  <r>
    <x v="0"/>
    <s v="No aplica"/>
    <s v="Fortalecimiento organizacional y simplificación de procesos "/>
    <s v="No Aplica"/>
    <s v="No Aplica"/>
    <s v="Unificar en un solo documento los lineamientos tesorales a entidades"/>
    <s v="Manual Operativo Tesoral"/>
    <s v="Manual operativo tesoral elaborado"/>
    <s v="Avance en la elaboración del manual Operativo tesoral"/>
    <s v="(Número de actividades ejecutadas/Total de actividades programadas)*100"/>
    <s v="Trimestral"/>
    <s v="Rocio Delgado"/>
    <s v="Olga Lucia Guzman"/>
    <s v="Todos los procesos de la DDT"/>
    <s v="Dirección Distrital de Tesoreria"/>
    <s v="No"/>
    <s v="Gestión"/>
    <s v="n/a"/>
    <n v="0.43"/>
    <n v="0"/>
    <n v="0.14000000000000001"/>
    <n v="0.43"/>
    <n v="1"/>
  </r>
  <r>
    <x v="1"/>
    <s v="No aplica"/>
    <s v="Fortalecimiento organizacional y simplificación de procesos "/>
    <s v="No Aplica"/>
    <s v="No Aplica"/>
    <s v="Diseñar un Plan de continuidad del negocio para la operación tesoral"/>
    <s v="Plan de continuidad del negocio para la operación tesoral diseñado"/>
    <s v="Plan de continuidad del negocio para la operación tesoral diseñado"/>
    <s v="Avance en la elaboración del Plan de continuidad"/>
    <s v="Porcentaje de avance en las actividades definidas en el Plan de Continuidad de Negocio "/>
    <s v="Trimestral"/>
    <s v="Angelica Arenas"/>
    <s v="Nestor Hermida"/>
    <s v="Todos los procesos de la DDT"/>
    <s v="Dirección Distrital de Tesoreria"/>
    <s v="No"/>
    <s v="Gestión"/>
    <s v="n/a"/>
    <n v="0"/>
    <n v="0"/>
    <n v="0.5"/>
    <n v="0.5"/>
    <n v="1"/>
  </r>
  <r>
    <x v="13"/>
    <s v="No aplica"/>
    <s v="Gestión presupuestal y eficiencia del gasto público"/>
    <s v="No Aplica"/>
    <s v="No Aplica"/>
    <s v="Optimizar la gestión financiera para  contribuir con los objetivos del Plan de Desarrollo Distrital, que promueve el desarrollo social de la ciudad"/>
    <s v="Rendimientos financieros generados por flujo de caja"/>
    <s v="$562.963 millones"/>
    <s v="Rendimientos financieros"/>
    <s v="(Sumatoria de los rendimientos financieros recibidos por flujo de caja / Rendimientos financieros Programados)*100"/>
    <s v="Trimestral"/>
    <s v="Armando Rivera"/>
    <s v="Edicson Fierro Yaima"/>
    <s v="CPR-106"/>
    <s v="Dirección Distrital de Tesoreria"/>
    <s v="No"/>
    <s v="Gestión"/>
    <s v="n/a"/>
    <n v="0.19489999999999999"/>
    <n v="0.30599999999999999"/>
    <n v="0.28749999999999998"/>
    <n v="0.21160000000000001"/>
    <n v="1"/>
  </r>
  <r>
    <x v="12"/>
    <s v="No aplica"/>
    <s v="Gestión presupuestal y eficiencia del gasto público"/>
    <s v="No Aplica"/>
    <s v="No Aplica"/>
    <s v="Nuevo Modelo Bancos Recaudadores "/>
    <s v="Nuevo Modelo Bancos Recaudadores implementado"/>
    <s v="100% del nuevo modelo bancos recaudadores implementado"/>
    <s v="Avance en la implementación de nuevo modelo de bancos recaudadores"/>
    <s v="(Número de actividades ejecutadas/Total de actividades programadas)*100"/>
    <s v="Trimestral"/>
    <s v="Monica Beltran"/>
    <s v="David Arana"/>
    <s v="CPR-129"/>
    <s v="Dirección Distrital de Tesoreria"/>
    <s v="No"/>
    <s v="Gestión"/>
    <s v="n/a"/>
    <n v="0"/>
    <n v="0.5"/>
    <n v="0.25"/>
    <n v="0.25"/>
    <n v="1"/>
  </r>
  <r>
    <x v="11"/>
    <s v="Plan de desarrollo Distrital 2020-2024_x000a_Acuerdo 761 de 2020"/>
    <s v="Gestión presupuestal y eficiencia del gasto público"/>
    <s v="No Aplica"/>
    <s v="No Aplica"/>
    <s v="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
    <s v="Acciones de Sostenibilidad Contable de la SDH"/>
    <s v="100% de las acciones de sostenibilidad contable desarrolladas "/>
    <s v="Cumplimiento de las  acciones de sostenibilidad "/>
    <s v="Porcentaje ponderado de las Actividades programadas"/>
    <s v="Trimestral "/>
    <s v="Sandra Milena Cristancho Díaz _x000a_Profesional Especializado_x000a__x000a_Marleny Barrera Pedroza_x000a_Profesional Especializado"/>
    <s v="Reinaldo Cabezas Cuellar Subdirector de Gestión Contable de Hacienda"/>
    <s v="CPR-119"/>
    <s v="Dirección Distrital de Contabilidad"/>
    <s v="Si"/>
    <s v="Funcionamiento"/>
    <n v="325785000"/>
    <n v="0.26590000000000003"/>
    <n v="0.50139999999999996"/>
    <n v="0.19270000000000001"/>
    <n v="0.04"/>
    <n v="1"/>
  </r>
  <r>
    <x v="11"/>
    <s v="Plan de desarrollo Distrital 2020-2024_x000a_Acuerdo 761 de 2020"/>
    <s v="Gestión presupuestal y eficiencia del gasto público"/>
    <s v="No Aplica"/>
    <s v="No Aplica"/>
    <s v="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
    <s v="Estrategias de Sostenibilidad Contable: Asesoría Técnica, Investigación y Capacitación"/>
    <s v="100% de las estrategias de sostenibilidad contable desarrolladas "/>
    <s v="Estrategias de Sostenibilidad Contable"/>
    <s v="Avance ponderado de las Actividades programadas"/>
    <s v="Trimestral"/>
    <s v="Nancy Silva Rojas _x000a_Profesional Especializado"/>
    <s v="Kelly Tatiana Cervera Horta Subdirector Técnico- Subdirectora de Consolidación, Gestión e Investigación"/>
    <s v="CPR-111"/>
    <s v="Dirección Distrital de Contabilidad"/>
    <s v="Si"/>
    <s v="Funcionamiento"/>
    <n v="377197823.19999999"/>
    <n v="4.8000000000000001E-2"/>
    <n v="0.30233333333333334"/>
    <n v="0.36866666666666659"/>
    <n v="0.28100000000000003"/>
    <n v="0.99999999999999989"/>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alizar dos eventos de divulgación de la información jurídica hacendaria para conocimiento y apropiación  de los usuarios internos y externos  "/>
    <s v="llevar a cabo (2) capacitación o, conversatorio o, debate abierto, con participación de la academia, funcionarios públicos de alto nivel expertos en la materia, doctrinantes expertos en la materia "/>
    <s v="Dos (2) capacitaciones, o conversatorios, o debate abierto; una (1) semestral"/>
    <s v="Capacitación o, conversatorio, o debate abierto"/>
    <s v="(# de capacitaciones realizadas en el semestre / capacitaciones programadas para la vigencia (2)) *100"/>
    <s v="Semestral"/>
    <s v="Profesional designado"/>
    <s v="Subdirector Jurídico de Hacienda"/>
    <s v="CPR-113"/>
    <s v="Dirección Juridica"/>
    <s v="Si"/>
    <s v="Gestión"/>
    <s v="n/a"/>
    <n v="0"/>
    <n v="0.5"/>
    <n v="0"/>
    <n v="0.5"/>
    <n v="1"/>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visar el Libro  &quot;Aspectos Jurídicos de las Finanzas Territoriales&quot; Publicado en la pagina Web, de acuerdo con los cambios que el PDL y el Acuerdo y el Decreto de Presupuesto para la vigencia puedan incluir"/>
    <s v="Acta de la revisión del libro &quot;Aspectos Jurídicos de las Finanzas Territoriales&quot;. "/>
    <s v="Dos (2) revisiones del Libro  &quot;Aspectos Jurídicos de las Finanzas Territoriales&quot; durante la vigencia. "/>
    <s v="Revisar  Libro  &quot;Aspectos Jurídicos de las Finanzas Territoriales&quot;"/>
    <s v="(Efectuar revisión de actualización durante el semestre/Efectuar dos (2) revisiones de actualización durante el período)*100"/>
    <s v="Semestral"/>
    <s v="Profesional designado"/>
    <s v="Subdirector Jurídico de Hacienda"/>
    <s v="CPR-113"/>
    <s v="Dirección Juridica"/>
    <s v="Si"/>
    <s v="Gestión"/>
    <s v="n/a"/>
    <n v="0"/>
    <n v="0.5"/>
    <n v="0"/>
    <n v="0.5"/>
    <n v="1"/>
  </r>
  <r>
    <x v="1"/>
    <s v="Ley 2230 de 2022"/>
    <s v="No Aplica"/>
    <s v="No Aplica"/>
    <s v="No Aplica"/>
    <s v="Analizar las causas que generan la litigiosidad para proponer al comité de conciliación, politicas de prevención del daño amtijurídico."/>
    <s v="Presentar al comité de conciliación el análisis de causas que generan la litigiosidad en la SDH"/>
    <s v="dos (2) informes al Comité de Conciliación "/>
    <s v="informes al comité de conciliación"/>
    <s v="cantidad de Informes presentados ante el comité de conciliación en el periodo."/>
    <s v="Semestral"/>
    <s v="Profesional designado"/>
    <s v="Subdirector de Gestión Judicial"/>
    <s v="CPR 114"/>
    <s v="Dirección Juridica"/>
    <s v="No"/>
    <s v="Gestión"/>
    <s v="No Aplica"/>
    <n v="0"/>
    <n v="1"/>
    <n v="0"/>
    <n v="1"/>
    <n v="2"/>
  </r>
  <r>
    <x v="1"/>
    <s v="No aplica"/>
    <s v="Defensa jurídica "/>
    <s v="Plan de Adecuación y Sostenibilidad - PAS"/>
    <s v="No Aplica"/>
    <s v="Generar lineamientos y recomendaciones a partir del análisis  de casos presentados en la mesa técnica, para fortalecer el proceso de defensa Jurídica de la SDH."/>
    <s v="Socialización de los lineamientos y recomendaciones de los resultados de la mesa técnica jurídica a las dependencias de la SDH."/>
    <s v="cuatro (4) Socializaciones producto de las mesas técnicas jurídicas de análisis de casos."/>
    <s v="Socialización de los lineamientos y recomendaciones, producto de la mesa técnica "/>
    <s v="Cantidad de socializaciones de los lineamientos y recomendaciones realizadas en el periodo "/>
    <s v="Trimestral"/>
    <s v="Profesional designado"/>
    <s v="Subdirector de Gestión Judicial"/>
    <s v="CPR 114"/>
    <s v="Dirección Juridica"/>
    <s v="No"/>
    <s v="Gestión"/>
    <s v="No Aplica"/>
    <n v="1"/>
    <n v="1"/>
    <n v="1"/>
    <n v="1"/>
    <n v="4"/>
  </r>
  <r>
    <x v="1"/>
    <s v="Guia de Supervisión  115 -G-03_x000a_Decreto 1082 de 2015 Art. 2.2.1.1.1.7.1"/>
    <s v="Compras y contratación pública "/>
    <s v="Plan Anual de Adquisiciones"/>
    <s v="No Aplica"/>
    <s v="Fortalecer las capacidades de los supervisores para el desarrollo de las obligaciones de supervisión de Contratos"/>
    <s v="Capacitación a los supervisores "/>
    <s v="Cuatro (4)  capacitaciones, una (1)trimestral para el fortalecimiento de habilidades en las plataforma BOGDATA modulo MM y la plataforma SECOP (secop ii, tvec) "/>
    <s v="Capacitación a supervisores de la SDH"/>
    <s v="(# de capacitaciones realizadas en el período /#capacitaciones programadas (4)) *100"/>
    <s v="Trimestral"/>
    <s v="Profesional designado"/>
    <s v="Subdirector de Asuntos Contractuales"/>
    <s v="CPR 115"/>
    <s v="Dirección Juridica"/>
    <s v="No"/>
    <s v="Gestión"/>
    <s v="n/a"/>
    <n v="0.25"/>
    <n v="0.25"/>
    <n v="0.25"/>
    <n v="0.25"/>
    <n v="1"/>
  </r>
  <r>
    <x v="14"/>
    <s v="MIPG"/>
    <s v="Servicio al ciudadano "/>
    <s v="No Aplica"/>
    <s v="No Aplica"/>
    <s v="Relizar seguimiento a los canales a partir de los lineamientos definidos dentro del modelo de servicio de la SDH y Presentar a nivel directivo resultado de los seguimientos a la operación de esos canales "/>
    <s v="Socializaciones de resultados del seguimiento a la operación de los canales a nivel directivo para toma de decisiones"/>
    <s v="3 Socializaciones de los resultados de seguimiento a la operación de los canales de atención"/>
    <s v="Socializar resultado de seguimiento a la operación de los canales de atención"/>
    <s v="Número de socializaciones a directivos de resultado de los seguimientos"/>
    <s v="Trimestral"/>
    <s v="Gustavo Navarro - Profesional especializado 21"/>
    <s v="Patricia Ochoa - Jefe de Oficina"/>
    <s v="CPR-125"/>
    <s v="Oficina de Atención al Ciudadano"/>
    <s v="No"/>
    <s v="Gestión"/>
    <s v="n/a"/>
    <m/>
    <n v="1"/>
    <n v="1"/>
    <n v="1"/>
    <m/>
  </r>
  <r>
    <x v="14"/>
    <s v="MIPG"/>
    <s v="Servicio al ciudadano "/>
    <s v="No Aplica"/>
    <s v="No Aplica"/>
    <s v="Realizar seguimiento al cumplimiento de los lineamientos impartidos en el manual del modelo de servicio y para la atención al ciudadano en la SHD"/>
    <s v="Informes de seguimiento"/>
    <s v="Cuatro informes al año"/>
    <s v="Informes de seguimiento a lineamientos del Modelo"/>
    <s v="Nuemero de informes generados y socializados"/>
    <s v="Trimestral"/>
    <s v="Victor Mauel Hernandez "/>
    <s v="Patricia Ochoa - Jefe de Oficina"/>
    <s v="P01"/>
    <s v="Oficina de Atención al Ciudadano"/>
    <s v="No"/>
    <s v="Gestión"/>
    <s v="n/a"/>
    <n v="1"/>
    <n v="1"/>
    <n v="1"/>
    <n v="1"/>
    <m/>
  </r>
  <r>
    <x v="14"/>
    <s v="MIPG"/>
    <s v="Servicio al ciudadano "/>
    <s v="No Aplica"/>
    <s v="No Aplica"/>
    <s v="Hacer monitoreo a las acciones incluidas el programa de transparencia y etica publica (componente de mejora para la atención al ciudadano, participación ciudadana y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14"/>
    <s v="MIPG"/>
    <s v="Participación ciudadana en la gestión pública"/>
    <s v="Plan Institucional de Participación Ciudadana "/>
    <s v="No Aplica"/>
    <s v="Hacer monitoreo a las acciones incluidas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2"/>
    <m/>
    <m/>
    <m/>
    <m/>
    <s v="Implementar un modelo de servicio que permita aumentar los niveles de confianza de los ciudadanos y contribuyentes en la gestión de la SDH"/>
    <s v="Niveles de confianza de los ciudadanos y contribuyentes en la gestión de la SDH"/>
    <s v="Aumentar en 4 puntos el porcentaje de ciudadanos y contribuyentes  que confia o es neutro respecto a la gestión de la SDH"/>
    <s v="Porcentaje de ciudadanos y contribuyentes  que confia o es neutro respecto a la gestión de la SDH"/>
    <s v="Porcentaje de ciudadanos y contribuyentes  que  califican el nivel de confianza en la gestión de la SDH como totalmente deacuerdo o neutro (linea Base 58%)"/>
    <s v="Anual"/>
    <s v="Yanny Clavijo_x000a_Victor Manuel Hernandez "/>
    <s v="Patricia Ochoa - Jefe de Oficina"/>
    <s v="CPR-125"/>
    <s v="Oficina Asesora de Planeación"/>
    <s v="No"/>
    <s v="Gestión"/>
    <s v="n/a"/>
    <m/>
    <m/>
    <m/>
    <n v="0.62"/>
    <m/>
  </r>
  <r>
    <x v="14"/>
    <m/>
    <m/>
    <m/>
    <m/>
    <s v="Mejorar la prestacion del servicio de acuerdo con los resultados generados por el modelo de evaluación"/>
    <s v="Indice de oportunidad en la atenciòn de solicitudes ciudadanas"/>
    <s v="Aumento del puntaje del Índice de Satisfacción del Servicio"/>
    <s v="Índice de Satisfacción del Servicio de  usuarios de los trámites y servicios de la SDH"/>
    <s v="(Índice del nivel de satisfacción de los contribuyentes de 0 a 100*0,5)+(Índice del nivel de satisfacción de los peticionarios de 0 a 100 *0,5)"/>
    <s v="Anual"/>
    <s v="Gustavo Navarro - Profesional especializado 21"/>
    <s v="Patricia Ochoa - Jefe de Oficina"/>
    <s v="CPR-125"/>
    <s v="Oficina de Atención al Ciudadano"/>
    <s v="No"/>
    <s v="Gestión"/>
    <s v="n/a"/>
    <m/>
    <m/>
    <m/>
    <n v="0.59499999999999997"/>
    <m/>
  </r>
  <r>
    <x v="14"/>
    <m/>
    <m/>
    <m/>
    <m/>
    <s v="Mejorar la prestacion del servicio de acuerdo con los resultados generados por el modelo de evaluación"/>
    <s v="Indice de oportunidad en la atenciòn de solicitudes ciudadanas"/>
    <s v="Aumentar el índice de oportunidad  en la atenciòn de solicitudes ciudadanas de la SDH"/>
    <s v="Indice de oportunidad en la atenciòn de solicitudes ciudadanas de la SDH"/>
    <s v="solicitudes ciudadanas  respondidas de manera oportuna /sumatoria de solicitudes recibidas por los diferentes  canales (escrito, presencial, virtual, telefonico)"/>
    <s v="Trimestral"/>
    <s v="Gustavo Navarro - Profesional especializado 21"/>
    <s v="Patricia Ochoa - Jefe de Oficina"/>
    <s v="CPR-125"/>
    <s v="Oficina de Atención al Ciudadano"/>
    <s v="No"/>
    <s v="Gestión"/>
    <s v="n/a"/>
    <m/>
    <n v="1"/>
    <n v="1"/>
    <n v="1"/>
    <m/>
  </r>
  <r>
    <x v="3"/>
    <s v="Decreto 612 de 2018_x000a_Decreto 1080 de 2015"/>
    <s v="Archivos y Gestión documental"/>
    <s v="Plan Institucional de Archivos - PINAR"/>
    <s v="No Aplica"/>
    <s v="Actualizar y poner a consideración del Comité Institucional de Gestión y Desempeño el Plan Institucional de Archivos - PINAR y liderar su implementación"/>
    <s v="PINAR actualizado e implementado"/>
    <s v="PINAR actualizado e implementado"/>
    <s v="PINAR implementado"/>
    <s v="Cantidad de actividades del PINAR ejecutadas durante el trimestre / sesenta  (60) actividades del PINAR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2"/>
    <n v="0.02"/>
    <n v="0.1"/>
    <n v="0.68"/>
    <m/>
  </r>
  <r>
    <x v="3"/>
    <s v="Acuerdo 006 de 2014 del Archivo General de la Nación"/>
    <s v="Archivos y Gestión documental"/>
    <s v="Plan de Conservación Documental "/>
    <s v="No Aplica"/>
    <s v="Implementar el Plan de Conservación Documental"/>
    <s v="Actividades del Plan de Conservación Documental implementadas para la vigencia 2024"/>
    <s v="Actividades del Plan de Conservación Documental implementadas para la vigencia 2024"/>
    <s v="Plan de Conservación Documental en implementación"/>
    <s v="Cantidad de entregables del Plan de Conservación Documental recibidos a satisfacción durante el mes /Sesenta y un (61)  entregables del Plan de Conservación Documental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3"/>
    <n v="0.08"/>
    <n v="0.1"/>
    <m/>
    <n v="0.1"/>
  </r>
  <r>
    <x v="12"/>
    <s v="Acuerdo 006 de 2014 del Archivo General de la Nación"/>
    <s v="Archivos y Gestión documental"/>
    <s v="Plan de Preservación Digital"/>
    <s v="No Aplica"/>
    <s v="Implementar el Plan de Preservación Digital a Largo Plazo"/>
    <s v="Actividades del Plan de Preservación Digital a Largo Plazo implementadas para la vigencia 2024"/>
    <s v="Actividades del Plan de Preservación Digital a Largo Plazo implementadas para la vigencia 2024"/>
    <s v="Plan de Preservación Digital a Largo Plazo en implementación"/>
    <s v="Cantidad de entregables del Plan de Preservación Digital a Largo Plazo recibidos a satisfacción durante el mes / Veintiun (21)  entregables del Plan de Preservación Digital a Largo Plazo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
    <n v="0.1"/>
    <n v="0.1"/>
    <m/>
    <n v="0.1"/>
  </r>
  <r>
    <x v="0"/>
    <s v="Decreto 612 de 2018_x000a_Decreto 1080 de 2015"/>
    <s v="Archivos y Gestión documental"/>
    <s v="Plan Institucional de Archivos - PINAR"/>
    <s v="No Aplica"/>
    <s v="Desarrollar estrategias que permitan potencializar el conocimiento técnico y funcional en el proceso de  gestión documental de los funcionarios de la Entidad."/>
    <s v="Programa de capacitaciones en gestión documental"/>
    <s v=" Programa de capacitaciones en gestión documental"/>
    <s v="Programa de capacitaciones en gestión documental"/>
    <s v="Cantidad de  capacitaciones en gestión documental  ejecutadas durane el trimestre  /  capacitaciones en gestión documental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37"/>
    <m/>
    <m/>
    <n v="0.08"/>
    <m/>
  </r>
  <r>
    <x v="1"/>
    <s v="NTC-6047_x000a_Ley 2195 de 2022 &quot;Por medio de la cual se adoptan las medidas en materia de transparencia, prevención y lucha contra la corrupción y se dictan otras disposiciones&quot;, artículo 31 Programas de transparencia y ética en el sector público."/>
    <s v="Servicio al ciudadano "/>
    <s v="Programa de transparencia y ética pública"/>
    <s v="7647 - Fortalecimiento de la infraestructura de la SDH y el CAD en Bogotá "/>
    <s v="Reemplazar el piso existente en  los accesos al edificio CAD, la rampa de accesos y la adecuación de las recepciones occidental y oriental con el fin de dar cumplimiento a requisitos de la NTC-6047."/>
    <s v="Realización de adecuaciones en accesos al edificio CAD"/>
    <s v="100% de las adecuaciones realizadas"/>
    <s v="Porcentaje de avance en adecuaciones y documento anteproyecto de accesos edificio CAD"/>
    <s v="(Porcentaje de avance ejecutado / total ejecución planificada (100) ) * 100"/>
    <s v="Trimestral"/>
    <s v="Edward José Romero Gómez, Contratista SAF"/>
    <s v="Edward José Romero Gómez, Contratista SAF"/>
    <s v="CPR-116"/>
    <s v="Dirección de Gestión Corporativa"/>
    <s v="Si"/>
    <s v="Inversión"/>
    <n v="417983000"/>
    <n v="1"/>
    <m/>
    <m/>
    <m/>
    <m/>
  </r>
  <r>
    <x v="1"/>
    <s v="No aplica"/>
    <s v="No Aplica"/>
    <s v="No Aplica"/>
    <s v="7647 - Fortalecimiento de la infraestructura de la SDH y el CAD en Bogotá "/>
    <s v="Garantizar la continuidad de la operación de la sede Carrera 32 a través de la instalación de una planta eléctrica como contingencia ante cortes en el suministro de energía por parte de Codensa."/>
    <s v="Instalación de planta eléctrica para continuidad de la operación de la sede Carrera 32"/>
    <s v="100% de las instalaciones realizadas"/>
    <s v="Porcentaje avance actividades proyecto instalación planta eléctrica"/>
    <s v="(Número de actividades ejecutadas para adquirir un sistema de respaldo de energía / Total de actividades planificadas para adquirir un sistema de respaldo de energía) * 100"/>
    <s v="Trimestral"/>
    <s v="Edison Alfredo Cadavid Alarcón, Contratista SAF"/>
    <s v="Edison Alfredo Cadavid Alarcón, Contratista SAF"/>
    <s v="CPR-116"/>
    <s v="Dirección de Gestión Corporativa"/>
    <s v="Si"/>
    <s v="Inversión"/>
    <n v="762983000"/>
    <n v="1"/>
    <m/>
    <m/>
    <m/>
    <m/>
  </r>
  <r>
    <x v="1"/>
    <s v="No aplica"/>
    <s v="Gestión presupuestal y eficiencia del gasto público"/>
    <s v="Plan de Adecuación y Sostenibilidad - PAS"/>
    <s v="No Aplica"/>
    <s v="Presentar de manera periódica los avances de la ejecución presupuestal de los gastos de funcionamiento e inversión a la Junta de Contratación y/o Comité Directivo."/>
    <s v="Presentaciones y/o informes cuatrimestrales de seguimiento a la ejecución presupuestal de gastos de funcionamiento e inversión:_x000a_-Mayo 2024 con corte al 30 de abril 2024._x000a_-Agosto 2024 con corte al 31 de julio 2024._x000a_-Octubre 2024 con corte al 30 de septiembre 2024."/>
    <s v="Tres (3)presentaciones y /o informes de seguimiento a la ejecución presupuestal de gastos de funcionamiento e inversión realizados en 2024."/>
    <s v="Presentaciones de seguimiento a ejecución presupuestal"/>
    <s v="(Número de presentaciones y/o informes de seguimiento a la ejecución presupuestal realizados / Tres (3) presentaciones y/o informes planificados para el año 2024) * 100"/>
    <s v="Trimestral"/>
    <s v="Magaly Johanna Salamanca Vargas, Profesional Especializado"/>
    <s v="Magaly Johanna Salamanca Vargas, Profesional Especializado"/>
    <s v="CPR--118"/>
    <s v="Dirección de Gestión Corporativa"/>
    <s v="No"/>
    <s v="Gestión"/>
    <s v="No Aplica"/>
    <m/>
    <n v="0.33329999999999999"/>
    <n v="0.33329999999999999"/>
    <n v="0.33329999999999999"/>
    <m/>
  </r>
  <r>
    <x v="15"/>
    <m/>
    <m/>
    <s v="Plan Anual de Adquisiciones"/>
    <m/>
    <m/>
    <m/>
    <m/>
    <m/>
    <m/>
    <m/>
    <m/>
    <m/>
    <m/>
    <m/>
    <m/>
    <m/>
    <m/>
    <m/>
    <m/>
    <m/>
    <m/>
    <m/>
  </r>
  <r>
    <x v="1"/>
    <s v="No aplica"/>
    <s v="Gestión presupuestal y eficiencia del gasto público"/>
    <s v="Plan de Adecuación y Sostenibilidad - PAS"/>
    <s v="No Aplica"/>
    <s v="Oficiar a los Supervisores de contratos y Jefes de área sobre el estado de la ejecución presupuestal, PAC, reservas presupuestales y los pasivos exigibles de los contratos a su cargo, con el fin de establecer compromisos de gestión que permitan cumplir las metas esperadas."/>
    <s v="Dos (2) envíos de comunicados de seguimiento a la ejecución presupuestal, así:_x000a_-Mayo 2024 con corte de información al 30 de abril de 2024._x000a_-Septiembre 2024 con corte de información a 31 de agosto de 2024."/>
    <s v="2 comunicados de seguimiento a la ejecución presupuestal enviados en 2024."/>
    <s v="Envíos de comunicados de seguimiento a la ejecución presupuestal realizados"/>
    <s v="(Número de envíos de comunicados de seguimiento a la ejecución presupuestal realizados / Dos (2) envíos de comunicados de seguimiento a la ejecución presupuestal planificados) * 100"/>
    <s v="Trimestral"/>
    <s v="Magaly Johanna Salamanca Vargas, Profesional Especializado"/>
    <s v="Magaly Johanna Salamanca Vargas, Profesional Especializado"/>
    <s v="CPR-118"/>
    <s v="Dirección de Gestión Corporativa"/>
    <s v="No"/>
    <s v="Gestión"/>
    <s v="No Aplica"/>
    <m/>
    <n v="0.5"/>
    <n v="0.5"/>
    <m/>
    <m/>
  </r>
  <r>
    <x v="15"/>
    <m/>
    <m/>
    <s v="Plan Anual de Adquisiciones"/>
    <m/>
    <m/>
    <m/>
    <m/>
    <m/>
    <m/>
    <m/>
    <m/>
    <m/>
    <m/>
    <m/>
    <m/>
    <m/>
    <m/>
    <m/>
    <m/>
    <m/>
    <m/>
    <m/>
  </r>
  <r>
    <x v="1"/>
    <s v="Decreto 492 de 2019 &quot;Por el cual se expiden lineamientos generales sobre austeridad y transparencia del gasto público en las entidades y organismos del orden distrital y se dictan otras disposiciones&quot;"/>
    <s v="Gestión presupuestal y eficiencia del gasto público"/>
    <s v="Plan de Austeridad de Gasto Público "/>
    <s v="No Aplica"/>
    <s v="Cumplir con las metas de ahorro establecidas en el Plan de Austeridad del gasto de la vigencia 2024."/>
    <s v="Cuatro (4) informes al año de seguimiento al Plan de Austeridad y los indicadores de los gastos elegibles para la vigencia 2024."/>
    <s v="100% del cumplimiento de las metas de ahorro establecidas para los gastos elegibles en el Plan de Austeridad 2024"/>
    <s v="Porcentaje de ahorro logrado en los gastos elegibles del Plan de Austeridad de la vigencia 2024."/>
    <s v="(Porcentaje de ahorro logrado en los cuatro gastos elegibles del plan de austeridad 2024 / Porcentaje de ahorro programado para los 4 gastos elegibles) * 100"/>
    <s v="Trimestral"/>
    <s v="Erika Patricia Herrera Albor, Profesional Universitario"/>
    <s v="Erika Patricia Herrera Albor, Profesional Universitario"/>
    <s v="CPR-118"/>
    <s v="Dirección de Gestión Corporativa"/>
    <s v="No"/>
    <s v="Gestión"/>
    <s v="No Aplica"/>
    <m/>
    <n v="0.15"/>
    <n v="0.25"/>
    <n v="0.6"/>
    <m/>
  </r>
  <r>
    <x v="14"/>
    <s v="Decreto 612 de 2018_x000a_Decreto 1083 de 2015"/>
    <s v="Talento humano "/>
    <s v="Plan de Incentivos Institucionales (Bienestar, incentivos y clima laboral)"/>
    <s v="No Aplica"/>
    <s v="Implementar acciones para cerrar las brechas identificadas en la medición de Cultura Organizacional"/>
    <s v="Cronograma del plan de trabajo para cerrar las brechas identificadas en la medición de Cultura Organizacional durante el 2023"/>
    <s v="Ejecutar el 50% del plan de trabajo para cerrar las brechas identificadas en la medición durante el 2023"/>
    <s v="Nivel de cumplimiento del plan de trabajo para el cierre de brechas identificadas en la medición durante el 2023"/>
    <s v="Actividades ejecutadas del plan de trabajo para el cierre de brechas identificadas en la medición durante el 2023/Actividades programadas del plan de trabajo para el cierre de brechas identificadas en la medición durante el 2023*100"/>
    <s v="Trimestral"/>
    <s v="Olga Lucia López Mora"/>
    <s v="Olga Lucia López Mora"/>
    <s v="CPR-112"/>
    <s v="Dirección de Gestión Corporativa"/>
    <s v="No"/>
    <s v="Funcionamiento"/>
    <s v="No Aplica"/>
    <n v="1"/>
    <n v="1"/>
    <n v="1"/>
    <n v="1"/>
    <m/>
  </r>
  <r>
    <x v="0"/>
    <s v="Decreto 612 de 2018_x000a_Decreto 1083 de 2015"/>
    <s v="Talento humano "/>
    <s v="Plan Institucional de Capacitación"/>
    <s v="No Aplica"/>
    <s v="Incorporar buenas prácticas de gestión del conocimiento en el Plan de Capacitación"/>
    <s v="Plan de capacitación con practicas de gestión del conocimiento incorporadas"/>
    <s v="100% de Ejecución del cronograma de trabajo "/>
    <s v="Nivel de Ejecución del Cronograma"/>
    <s v="Actividades ejecutadas/Actividades programadas*100"/>
    <s v="Trimestral"/>
    <s v="Libardo Castro"/>
    <s v="Libardo Castro"/>
    <s v="CPR-112"/>
    <s v="Dirección de Gestión Corporativa"/>
    <s v="No"/>
    <s v="Funcionamiento"/>
    <s v="No Aplica"/>
    <n v="1"/>
    <n v="1"/>
    <n v="1"/>
    <n v="1"/>
    <m/>
  </r>
  <r>
    <x v="0"/>
    <s v="Decreto 612 de 2018_x000a_Decreto 1083 de 2015_x000a_Decreto 1072 de 2015"/>
    <s v="Talento humano "/>
    <s v="Plan de Trabajo Anual en Seguridad y Salud en el Trabajo"/>
    <s v="No Aplica"/>
    <s v="Implementar actividades de prevención para fortalecer entornos laborales seguros y saludables en modelo híbrido"/>
    <s v="Reporte de Seguimiento de la ejecución del Plan para fortalecer entornos laborales seguros y saludables en modelo híbrido"/>
    <s v="100% de Ejecución del cronograma de trabajo "/>
    <s v="Nivel de Ejecución del Cronograma "/>
    <s v="Actividades ejecutadas/Actividades programadas*100"/>
    <s v="Trimestral"/>
    <s v="Mario Alexander Lanza Bustos"/>
    <s v="Mario Alexander Lanza Bustos"/>
    <s v="CPR-112"/>
    <s v="Dirección de Gestión Corporativa"/>
    <s v="No"/>
    <s v="Funcionamiento"/>
    <s v="No Aplica"/>
    <n v="1"/>
    <n v="1"/>
    <n v="1"/>
    <n v="1"/>
    <m/>
  </r>
  <r>
    <x v="0"/>
    <s v="Ley 909 de 2004_x000a_Decreto 1383 de 2015_x000a_"/>
    <s v="Talento humano "/>
    <s v="Plan Estratégico de Talento Humano"/>
    <s v="No Aplica"/>
    <s v="Ejecutar el Plan de Trabajo para generar la Evaluación del desempeño Laboral"/>
    <s v="Cronograma de Trabajo ejecutado"/>
    <s v="100% de Ejecución del cronograma de trabajo "/>
    <s v="Nivel de Ejecución del Cronograma "/>
    <s v="Actividades ejecutadas/Actividades programadas*100"/>
    <s v="Trimestral"/>
    <s v="Rodolfo Gutierrez Ramírez"/>
    <s v="Rodolfo Gutierrez Ramírez"/>
    <s v="CPR-112"/>
    <s v="Dirección de Gestión Corporativa"/>
    <s v="No"/>
    <s v="Funcionamiento"/>
    <s v="No Aplica"/>
    <n v="1"/>
    <n v="1"/>
    <n v="1"/>
    <n v="1"/>
    <m/>
  </r>
  <r>
    <x v="3"/>
    <s v="Decreto 612 de 2018_x000a_Decreto 1083 de 2015"/>
    <s v="Talento humano "/>
    <s v="Plan de Previsión de Recursos Humanos"/>
    <s v="No Aplica"/>
    <s v="Ejecutar los procesos de selección y/o vinculación, de acuerdo con la naturaleza del empleo"/>
    <s v="Reporte del estado de provisión de los empleos de la planta de personal"/>
    <s v="Planta de personal provista al 80% "/>
    <s v="Nivel de provisión de empleos de planta permanente  de la Entidad "/>
    <s v="((Número de empleos provistos de la planta de personal  / (Número total de empleos de la planta de personal )) x 100"/>
    <s v="Trimestral"/>
    <s v="Aura Rosa Ariza Gil"/>
    <s v="Aura Rosa Ariza Gil"/>
    <s v="CPR-112"/>
    <s v="Dirección de Gestión Corporativa"/>
    <s v="No"/>
    <s v="Funcionamiento"/>
    <s v="No Aplica"/>
    <n v="0.8"/>
    <n v="0.8"/>
    <n v="0.8"/>
    <n v="0.8"/>
    <m/>
  </r>
  <r>
    <x v="0"/>
    <s v="Decreto 612 de 2018_x000a_Decreto 1083 de 2015"/>
    <s v="Talento humano "/>
    <s v="Plan Institucional de Capacitación"/>
    <s v="No Aplica"/>
    <s v="Ejecutar capacitaciones en materia de atención al ciudadano a través del Plan Institucional de Capacitación"/>
    <s v="Funcionarios capacitados en temas de servicio al ciudadano"/>
    <s v="250 funcionarios capacitados en temas de servio al ciudadano_x000a__x000a__x000a_"/>
    <s v="Número de Funcionarios capacitados en temas de servicio al ciudadano_x000a_"/>
    <s v="Número total  de funcionarios capacitados en temas de servicio al ciudadano en la vigencia_x000a_"/>
    <s v="Semestral"/>
    <s v="Libardo Castro Mesa"/>
    <s v="Libardo Castro Mesa"/>
    <s v="CPR-112"/>
    <s v="Dirección de Gestión Corporativa"/>
    <s v="No"/>
    <s v="Funcionamiento"/>
    <s v="No Aplica"/>
    <m/>
    <n v="250"/>
    <m/>
    <m/>
    <m/>
  </r>
  <r>
    <x v="0"/>
    <s v="Decreto 612 de 2018_x000a_Decreto 1083 de 2015"/>
    <s v="Talento humano "/>
    <s v="Plan Institucional de Capacitación"/>
    <s v="No Aplica"/>
    <s v="Obtener un nivel de satisfacción superior al 70 puntos en las temáticas de atención al ciudadano contempladas en el Plan institucional de capacitación"/>
    <s v="Porcentaje de funcionarios con una evaluación de la satisfacción superior a 70 puntos"/>
    <s v="_x000a_80% de funcionarios con evaluación final superior a 70 puntos"/>
    <s v="_x000a_Porcentaje de funcionarios con una evaluación final superior a 70 puntos"/>
    <s v="Número total  de funcionarios capacitados en temas de servicio al ciudadano en la vigencia_x000a_"/>
    <s v="Semestral"/>
    <s v="Libardo Castro Mesa"/>
    <s v="Libardo Castro Mesa"/>
    <s v="CPR-112"/>
    <s v="Dirección de Gestión Corporativa"/>
    <s v="No"/>
    <s v="Funcionamiento"/>
    <s v="No Aplica"/>
    <m/>
    <n v="0.8"/>
    <m/>
    <m/>
    <m/>
  </r>
  <r>
    <x v="1"/>
    <m/>
    <m/>
    <s v="_x0009__x000a_Plan Institucional de Gestión Ambiental"/>
    <m/>
    <s v="_x0009__x000a_Ejecutar las actividades establecidas en el Plan de Acción Anual PIGA de la vigencia 2024."/>
    <m/>
    <s v="100% de PIGA ejecutado"/>
    <s v="Actividades establecidas en el Plan de Acción Anual PIGA de la vigencia 2024 ejecutadas."/>
    <s v="(Número de actividades ejecutadas del Plan de Acción Anual PIGA_PAI2023/Cuarenta y un (41) actividades planificadas del Plan de Acción Anual PIGA_PAI2023)*100"/>
    <s v="PIGA"/>
    <s v="PIGA"/>
    <s v="PIGA"/>
    <s v="PIGA"/>
    <s v="Dirección de Gestión Corporativa"/>
    <m/>
    <m/>
    <m/>
    <m/>
    <m/>
    <m/>
    <m/>
    <m/>
  </r>
  <r>
    <x v="11"/>
    <s v="No aplica"/>
    <s v="Gestión presupuestal y eficiencia del gasto público"/>
    <s v="No Aplica"/>
    <s v="No Aplica"/>
    <s v="Implementar el Marco de Gasto de Mediano Plazo para el Plan de Desarrollo Distrital"/>
    <s v="Marco de Gasto de Mediano Plazo 2024 - 2028"/>
    <s v="Herramienta de Gasto de Mediano Plazo implementada en el Plan Distrital de Desarrollo"/>
    <s v="Porcentaje de avance en la implementación del Marco de Gasto de Mediano Plazo"/>
    <s v="(# de Actividades ejecutadas / # Actividades planeadas) * 100_x000a__x000a_*Actividades planeadas en el cronograma de trabajo."/>
    <s v="Trimestral"/>
    <s v="Mabel Patricia Sánchez Renteria - Profesional Especializado 222 30"/>
    <s v="Jackelyn Yate Cabrera - Asesora_x000a__x000a_Jimmy Alexis Rodríguez Rojas - Subdirector de Finanzas Distritales"/>
    <s v="CPR 102_x000a_CPR 108"/>
    <s v="Dirección Distrital de Presupuesto"/>
    <s v="No"/>
    <s v="Gestión"/>
    <s v="No Aplica"/>
    <m/>
    <m/>
    <m/>
    <m/>
    <m/>
  </r>
  <r>
    <x v="11"/>
    <s v="No aplica"/>
    <s v="Gestión presupuestal y eficiencia del gasto público"/>
    <s v="No Aplica"/>
    <s v="No Aplica"/>
    <s v="Revisar la pertinencia del procedimiento mediante el cual la DDP gestiona la unidad ejecutora Hacienda 02."/>
    <s v="Documento de diagnóstico sobre el procedimiento con el cual se gestiona la UE SDH 02."/>
    <s v="Un (1) documento de diagnóstico."/>
    <s v="Porcentaje de avance en la elaboración del documento de diagnóstico de la UE SDH 02."/>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Adriana Lucía Navarro Vargas - Subdirectora de Gestión de la Información Presupuestal"/>
    <s v="CPR-108"/>
    <s v="Dirección Distrital de Presupuesto"/>
    <s v="No"/>
    <s v="Gestión"/>
    <s v="No Aplica"/>
    <m/>
    <m/>
    <m/>
    <m/>
    <m/>
  </r>
  <r>
    <x v="16"/>
    <s v="No aplica"/>
    <s v="Gestión presupuestal y eficiencia del gasto público"/>
    <s v="No Aplica"/>
    <s v="No Aplica"/>
    <s v="Revisar la pertinencia de los procedimientos y trámites de la Dirección Distrital de Presupuesto"/>
    <s v="Documento diagnóstico sobre los procedimientos y trámites de la DDP."/>
    <s v="Un (1) documento de diagnóstico."/>
    <s v="Porcentaje de avance en la elaboración del documento de diagnóstico sobre procedimientos y trámites de la DDP."/>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Luz Helena Rodríguez González - Subdirectora de Desarrollo Social_x000a__x000a_Adriana Lucía Navarro Vargas - Subdirectora de Gestión de la Información Presupuestal_x000a__x000a_Jimmy Alexis Rodríguez Rojas - Subdirección de Finanzas Distritales"/>
    <s v="CPR-102_x000a_CPR-108"/>
    <s v="Dirección Distrital de Presupuesto"/>
    <s v="No"/>
    <s v="Gestión"/>
    <s v="No Aplica"/>
    <m/>
    <m/>
    <m/>
    <m/>
    <m/>
  </r>
  <r>
    <x v="12"/>
    <s v="No aplica"/>
    <s v="Gestión presupuestal y eficiencia del gasto público"/>
    <s v="No Aplica"/>
    <s v="No Aplica"/>
    <s v="Evaluar los niveles de aprobación de los traslados internos que requieren concepto de la Dirección Distrital de Presupuesto, en el sistema Bogdata."/>
    <s v="Documento de valoración sobre los niveles de aprobación de los traslados internos que requieren concepto de la DDP en Bogdata."/>
    <s v="Un (1) documento"/>
    <s v="Porcentaje de avance en la elaboración del documento sobre los niveles de aprobación de los traslados internos que requieren concepto de la DDP en Bogdata"/>
    <s v="(# de Actividades ejecutadas / # Actividades planeadas) * 100_x000a__x000a_*Actividades planeadas en el cronograma de trabajo."/>
    <s v="Trimestral"/>
    <s v="Mabel Patricia Sánchez Renteria - Profesional Especializado 222 30"/>
    <s v="Adriana Lucía Navarro - Subdirectora de Gestión de la Información Presupuestal"/>
    <s v="CPR-108"/>
    <s v="Dirección Distrital de Presupuesto"/>
    <s v="No"/>
    <s v="Gestión"/>
    <s v="No Aplica"/>
    <m/>
    <m/>
    <m/>
    <m/>
    <m/>
  </r>
  <r>
    <x v="0"/>
    <s v="No aplica"/>
    <s v="Gestión del conocimiento e innovación "/>
    <s v="No Aplica"/>
    <s v="No Aplica"/>
    <s v="Incentivar la gestión del conocimiento en la DDP"/>
    <s v="Documentos técnicos sobre política pública presupuestal"/>
    <s v="Dos (2) documentos técnicos sobre política pública presupuestal"/>
    <s v="Número de documentos técnicos sobre política pública presupuestal"/>
    <s v="(# de Actividades ejecutadas / # Actividades planeadas) * 100_x000a__x000a_*Actividades planeadas en el cronograma de trabajo."/>
    <s v="Trimestral"/>
    <s v="Mabel Patricia Sánchez Renteria - Profesional Especializado 222 30"/>
    <s v="Jimmy Alexis Rodríguez Rojas - Subdirector de Finanzas Distritales_x000a__x000a_Jennifer Lilian Pabón Martínez - Subdirectora de Análisis y Sostenibilidad Presupuestal"/>
    <s v="CPR-102_x000a_CPR-108"/>
    <s v="Dirección Distrital de Presupuesto"/>
    <s v="No"/>
    <s v="Gestión"/>
    <s v="No Aplica"/>
    <m/>
    <m/>
    <m/>
    <m/>
    <m/>
  </r>
  <r>
    <x v="11"/>
    <s v="No aplica"/>
    <s v="Gestión presupuestal y eficiencia del gasto público"/>
    <s v="No Aplica"/>
    <s v="No Aplica"/>
    <s v="Emitir los lineamientos de  PMR para gastos de funcionamiento."/>
    <s v="Documento sobre lineamientos para la  implementación de la herramienta PMR para gastos de funcionamiento"/>
    <s v="Un (1) documento sobre lineamientos de PMR para gastos de funcionamiento."/>
    <s v="Porcentaje de avance en la elaboración del documento sobre lineamientos de PMR para gastos de funcionamiento."/>
    <s v="(# de Actividades ejecutadas / # Actividades planeadas) * 100_x000a__x000a_*Actividades planeadas en el cronograma de trabajo."/>
    <s v="Trimestral"/>
    <s v="Mabel Patricia Sánchez Renteria - Profesional Especializado 222 30"/>
    <s v="Jennifer Lilian Pabón Martínez - Subdirectora de Análisis y Sostenibilidad Presupuestal"/>
    <s v="CPR-102_x000a_CPR-108"/>
    <s v="Dirección Distrital de Presupuesto"/>
    <s v="No"/>
    <s v="Gestión"/>
    <s v="No Aplica"/>
    <m/>
    <m/>
    <m/>
    <m/>
    <m/>
  </r>
  <r>
    <x v="0"/>
    <s v="No aplica"/>
    <s v="Gestión presupuestal y eficiencia del gasto público"/>
    <s v="No Aplica"/>
    <s v="No Aplica"/>
    <s v="Realizar capacitación sobre Gestión Financiera para las las entidades distritales (DDP / DDT / DDC)"/>
    <s v="Una (1) capacitación a entidades distritales."/>
    <s v="Una (1) capacitación para las entidades distritales sobre Gestión Financiera"/>
    <s v="Número de capacitaciones sobre Gestión Financiera para las entidades distritales."/>
    <s v="Número de capacitaciones ejecutadas / Número de capacitaciones programadas"/>
    <s v="Anual"/>
    <s v="Mabel Patricia Sánchez Renteria - Profesional Especializado 222 30"/>
    <s v="Claudia Concepción González_x000a_Asesora DDP"/>
    <s v="CPR-102_x000a_CPR-106_x000a_CPR-107_x000a_CPR-108_x000a_CPR-109_x000a_CPR-128_x000a_CPR-129"/>
    <s v="Dirección Distrital de Presupuesto"/>
    <s v="No"/>
    <s v="Gestión"/>
    <s v="No Aplica"/>
    <m/>
    <m/>
    <m/>
    <m/>
    <m/>
  </r>
  <r>
    <x v="11"/>
    <s v="No aplica"/>
    <s v="Gestión presupuestal y eficiencia del gasto público"/>
    <s v="No Aplica"/>
    <s v="No Aplica"/>
    <s v="Realizar un piloto para dos sectores sobre la programación presupuestal y su impacto en el gasto recurrente."/>
    <s v="Instrumento que permita analisis sobre gastos recurrentes"/>
    <m/>
    <m/>
    <m/>
    <s v="Trimestral"/>
    <s v="POR DEFINIR "/>
    <s v="Jennifer Pabón_x000a_Subdirectora de Analisis y Sostenibilidad Presupuestal"/>
    <s v="CPR-102_x000a_CPR-108"/>
    <s v="Dirección Distrital de Presupuesto"/>
    <s v="No"/>
    <s v="Gestión"/>
    <s v="No Aplica"/>
    <m/>
    <m/>
    <m/>
    <m/>
    <m/>
  </r>
  <r>
    <x v="11"/>
    <s v="No aplica"/>
    <s v="Gestión presupuestal y eficiencia del gasto público"/>
    <s v="No Aplica"/>
    <s v="No Aplica"/>
    <s v="Eficiencia en la Gestión Presupuestal de las entidades que conforman el Presupuesto Anual."/>
    <s v="Informe trimestral de análisis de ejecución presupuestal de las entidades que conforman el Presupuesto Anual."/>
    <s v="Tres (3) informes"/>
    <s v="Informes de análisis de ejecucion presupuestal de las entidades que conforman el Presupuesto Anual"/>
    <s v="(# de informes realizados / # de informes programados) / 100"/>
    <s v="Trimestral"/>
    <s v="Mabel Patricia Sánchez Renteria - Profesional Especializado 222 30"/>
    <s v="Jimmy Alexis Rodríguez Rojas - Subdirector de Finanzas Distritales_x000a_"/>
    <s v="CPR-108"/>
    <s v="Dirección Distrital de Presupuesto"/>
    <s v="No"/>
    <s v="Gestión"/>
    <s v="No Aplica"/>
    <m/>
    <m/>
    <m/>
    <m/>
    <m/>
  </r>
  <r>
    <x v="11"/>
    <m/>
    <m/>
    <m/>
    <m/>
    <s v="Herramient PMR"/>
    <m/>
    <m/>
    <s v=" Número de entidades con la Herramienta Productos, Metas y Resultados Optimizadas IME-2021-2024"/>
    <m/>
    <m/>
    <m/>
    <m/>
    <m/>
    <m/>
    <m/>
    <m/>
    <m/>
    <m/>
    <m/>
    <m/>
    <m/>
    <m/>
  </r>
  <r>
    <x v="12"/>
    <s v="Indicador estratégico"/>
    <s v="Fortalecimiento organizacional y simplificación de procesos "/>
    <s v="Plan Estratégico de Tecnologías de la Información y las Comunicaciones –­ PETI"/>
    <s v="No Aplica"/>
    <s v="Incentivar el uso de Tecnologías de información (OneDrive y SharePoint) "/>
    <s v="Incremento en el uso efectivo de Office 365 (OneDrive y SharePoint)"/>
    <s v="Vigencia 2024:  2% de incremento en el uso de Office 365 (OneDrive y SharePoint) con respecto a la línea base del 2021"/>
    <s v="Indice de uso de las tecnologias de información"/>
    <s v="((Cantidad de usuarios en la vigencia en uso de Office 365 (OneDrive y SharePoint) - Linea Base) / Linea Base) * 100%"/>
    <s v="Mensual"/>
    <s v="Héctor Jaramillo - Prof. Esp."/>
    <s v="Guillermo Martinez - Asesor DIT"/>
    <s v="CPR - 121"/>
    <s v="Dirección de Informatica y Tecnologia"/>
    <s v="No"/>
    <s v="Gestión"/>
    <s v="NA"/>
    <n v="0.84199999999999997"/>
    <n v="0.84699999999999998"/>
    <n v="0.85199999999999998"/>
    <n v="0.85699999999999998"/>
    <n v="0.85699999999999998"/>
  </r>
  <r>
    <x v="12"/>
    <s v="Liderazgo de la Política de Gobierno Digital"/>
    <s v="Gobierno Digital"/>
    <s v="Plan Estratégico de Tecnologías de la Información y las Comunicaciones –­ PETI"/>
    <s v="7661 - Implementación de un modelo de arquitectura definido para la operación del ERP de la Secretaría de Hacienda Bogotá "/>
    <s v="Habilitar y mejorar la provisión de Servicios Digitales de confianza y calidad"/>
    <s v="Servicio de gestión tributaria de ICA y ReteICA planeado y diseñado para su operación desde la Oficina Virtual de BogData."/>
    <s v="Un Contrato perfecccionado, y un Documento de Estructura de Desglose de Trabajo (EDT) aprobado, y un Documento de diseño de BBP (Bussiness Blue Print) aprobado"/>
    <s v="Planeación y Diseño para la operación de ICA y ReteICA en BogData"/>
    <s v="Un Contrato perfecccionado + _x000a_Un Documento de Estructura de Desglose de Trabajo (EDT) aprobado +_x000a_Un Documento de diseño de BBP (Bussiness Blue Print) aprobado"/>
    <s v="Trimestral"/>
    <s v="Héctor Jaramillo - Prof. Esp."/>
    <s v="Raúl Bermudez - Asesor DIT"/>
    <s v="CPR - 121"/>
    <s v="Dirección de Informatica y Tecnologia"/>
    <s v="Si"/>
    <s v="Inversión"/>
    <s v=" $            21,830,000,000"/>
    <s v="                                        -  "/>
    <s v="                                   1.00"/>
    <s v="                                   1.00"/>
    <s v="                                   1.00"/>
    <s v="                                   3.00"/>
  </r>
  <r>
    <x v="12"/>
    <s v="Liderazgo de la Política de Gobierno Digital"/>
    <s v="Gobierno Digital"/>
    <s v="Plan Estratégico de Tecnologías de la Información y las Comunicaciones –­ PETI"/>
    <s v="No Aplica"/>
    <s v="Tomar decisiones basadas en datos a partir del aumento en el uso y aprovechamiento de la información_x000a__x000a_Formular el plan de apertura, mejora y uso de datos abiertos de la entidad, aprobarlo mediante el comité de gestión y desempeño institucional e integrarlo al plan de acción anual."/>
    <s v="Respuesta a preguntas del negocio, basada en los resultados de la analítica de datos realizada por la Entidad_x000a__x000a_Plan de apertura de datos SDH aprobado"/>
    <s v="Aprovechar las diversas soluciones de Analítica de Datos para el Negocio y lograr la respuesta a dos (2) preguntas con base en esta analítica_x000a__x000a_Publicar datos de interes para las partes interesadas"/>
    <s v="Listado de preguntas de Negocio para ser respondidas y sustentadas a partir de la Analítica de los Datos propios de la Entidad y otros relacionados_x000a__x000a_Datos publicados en la plataforma Bogotá"/>
    <s v="Número de preguntas respondidas con Analítica de los Datos propios de la Entidad y otros relacionados_x000a__x000a_Conjunto de datos abiertos en el portal "/>
    <s v="Trimestral"/>
    <s v="Deyanira Valenzuela - Prof. Esp._x000a__x000a_Mesa Tecnica DIT"/>
    <s v="José Galeano - Asesor DIT_x000a__x000a_Guillermo Andres Martinez_x000a_Asesor DIT"/>
    <s v="CPR - 121"/>
    <s v="Dirección de Informatica y Tecnologia"/>
    <s v="No"/>
    <s v="Gestión"/>
    <s v=" NA "/>
    <s v="                                        -  "/>
    <s v="                                   1.00"/>
    <s v="                                   1.00"/>
    <s v="                                        -  "/>
    <s v="                                   2.00"/>
  </r>
  <r>
    <x v="12"/>
    <s v="Liderazgo de la Política de Gobierno Digital"/>
    <s v="Gobierno Digital"/>
    <s v="Plan Estratégico de Tecnologías de la Información y las Comunicaciones –­ PETI"/>
    <s v="No Aplica"/>
    <s v="Empoderar a los ciudadanos a través de la consolidación de un Estado Abierto_x000a__x000a_Mejorar mediante tecnologia de punta el uso de los conjuntos de datos abiertos de la entidad teniendo en cuenta las necesidades de los usuarios, con el propósito de aumentar su nivel de satisfacción."/>
    <s v="Orientación de inversiones con participación ciudadana, cuya gestión sea trazable con tecnologías BlockChain o similares, que permitan mostrar el manejo de recursos de origen a destino"/>
    <s v="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
    <s v="Indicador de avance en la estructuración del proyecto para lograr la trazabilidad de los recursos tributarios usados en inversión"/>
    <s v="Cantidad de fases de la estructuración completadas y aprobadas de acuerdo al manual de contratación de la SDH"/>
    <s v="Trimestral"/>
    <s v="Héctor Jaramillo - Prof. Esp."/>
    <s v="Luz Betancourt - Sub Directora Soluciones"/>
    <s v="CPR - 121"/>
    <s v="Dirección de Informatica y Tecnologia"/>
    <s v="No"/>
    <s v="Gestión"/>
    <s v=" NA "/>
    <s v="                                        -  "/>
    <s v="                                   2.00"/>
    <s v="                                   2.00"/>
    <s v="                                   1.00"/>
    <s v="                                   5.00"/>
  </r>
  <r>
    <x v="12"/>
    <s v="Liderazgo de la Política de Gobierno Digital"/>
    <s v="Gobierno Digital"/>
    <s v="Plan Estratégico de Tecnologías de la Información y las Comunicaciones –­ PETI"/>
    <s v="No Aplica"/>
    <s v="Implementar el Marco de Referencia de la Arquitectura empresarial del Estado de acuerdo a los lineamientos de MinTIC"/>
    <s v="Lograr la formalización de la Arquitectura Empresarial de la SDH como eje y marco para el desarrollo de la Política de Gobierno Digital"/>
    <s v="Alcanzar el nivel 2 en madurez de Arquitectura Empresarial"/>
    <s v="Nivel de madurez de la Arquitectura Empresarial"/>
    <s v="Cantidad de etapas alcanzadas_x000a_Etapa 1: Establecer el compromiso y dirección institucional de AE_x000a_Etapa 2: Crear los Fundamentos de Gestión para el Desarrollo y el Uso de AE_x000a_Etapa 3: Desarrollar la versión inicial de AE"/>
    <s v="Trimestral"/>
    <s v="Layne Bermudez - Prof Esp."/>
    <s v="Guillermo Martinez - Asesor DIT"/>
    <s v="CPR - 121"/>
    <s v="Dirección de Informatica y Tecnologia"/>
    <s v="No"/>
    <s v="Gestión"/>
    <s v=" NA "/>
    <s v="                                        -  "/>
    <s v="                                   1.00"/>
    <s v="                                   1.00"/>
    <s v="                                   1.00"/>
    <s v="                                   3.00"/>
  </r>
  <r>
    <x v="12"/>
    <s v="Plan Estratégico de Tecnologías de la Información y las Comunicaciones –­ PETI"/>
    <s v="Transparencia, acceso a la información pública y lucha contra la corrupción"/>
    <s v="Plan Estratégico de Tecnologías de la Información y las Comunicaciones –­ PETI"/>
    <s v="No Aplica"/>
    <s v="Garantizar la operación de BogData en todas las actividades de armonización presupuestal 2024"/>
    <s v="Actividades de armonización presupuestal 2024 realizadas en BogData"/>
    <s v="100% de las actividades de armonización presupuestal 2024 realizadas en BogData"/>
    <s v="Armonización presupuestal 2024 en BogData"/>
    <s v="(Actividades de armonización presupuestal 2024 realizadas / Actividades de armonización presupuestal 2024 necesarias) *100%_x000a_Es necesario adjuntar el cronograma de la acción a realizar  junto con el Plan en su versión final"/>
    <s v="Trimestral"/>
    <s v="Héctor Jaramillo - Prof. Esp."/>
    <s v="Raúl Bermudez - Asesor DIT"/>
    <s v="CPR - 121"/>
    <s v="Dirección de Informatica y Tecnologia"/>
    <s v="No"/>
    <s v="Gestión"/>
    <s v=" NA "/>
    <n v="0.5"/>
    <n v="0.3"/>
    <n v="0.2"/>
    <s v=" "/>
    <n v="1"/>
  </r>
  <r>
    <x v="12"/>
    <s v="Plan Estratégico de Tecnologías de la Información y las Comunicaciones –­ PETI"/>
    <s v="Transparencia, acceso a la información pública y lucha contra la corrupción"/>
    <s v="Plan Estratégico de Tecnologías de la Información y las Comunicaciones –­ PETI"/>
    <s v="No Aplica"/>
    <s v="Migrar el ERP BogData a S/4 Hana_x000a_Explicar de cuál a cuál Hana se migra"/>
    <s v="ERP BogData Migrado y en operación desde S/4 Hana"/>
    <s v="ERP BogData operando desde S/4 Hana"/>
    <s v="ERP BogData operando desde S/4 Hana_x000a_Qué tanto queda en estándar y qué tanto requiere ajustes de Zs?"/>
    <s v="Hito de Migración del ERP a S/4 Hana + Hito de operación del ERP en S/4 Hana"/>
    <s v="Trimestral"/>
    <s v="Nicolás Rodríguez - Prof. Esp."/>
    <s v="José Galeano - Asesor DIT"/>
    <s v="CPR - 121"/>
    <s v="Dirección de Informatica y Tecnologia"/>
    <s v="No"/>
    <s v="Gestión"/>
    <s v=" NA "/>
    <s v="                                        -  "/>
    <s v="                                   1.00"/>
    <s v="                                        -  "/>
    <s v="                                   1.00"/>
    <s v="                                   2.00"/>
  </r>
  <r>
    <x v="3"/>
    <s v="Plan Estratégico de Tecnologías de la Información y las Comunicaciones –­ PETI"/>
    <s v="Gestión del conocimiento e innovación "/>
    <s v="Plan Estratégico de Tecnologías de la Información y las Comunicaciones –­ PETI"/>
    <s v="No Aplica"/>
    <s v="Armonizar los procesos ITIL en el CPR-121 para el soporte a BogData"/>
    <s v="Procedimiento de soporte (Incidentes y Problemas) y procedimiento de cambios actualizados"/>
    <s v="Gestión de cambios, incidentes y problemas realizada con los procedimientos actualizados con la armonización de ITIL en el CPR-121 para BogData"/>
    <s v="Procedimientos  de soporte (Incidentes y Problemas) y procedimiento de cambios  actualizados y en uso por parte de los Equipos en la DIT"/>
    <s v="Procedimiento de soporte (Incidentes y Problemas) actualizado y publicado en SGC +  procedimiento de cambios  actualizado y publicado en SGC"/>
    <s v="Trimestral"/>
    <s v="Martha Zambrano - Prof. Univ."/>
    <s v="Guillermo Martinez - Asesor DIT"/>
    <s v="CPR - 121"/>
    <s v="Dirección de Informatica y Tecnologia"/>
    <s v="No"/>
    <s v="Gestión"/>
    <s v=" NA "/>
    <s v="                                        -  "/>
    <s v="                                   1.00"/>
    <s v="                                   2.00"/>
    <s v="                                        -  "/>
    <s v="                                   3.00"/>
  </r>
  <r>
    <x v="7"/>
    <s v="Programa de Transparencia y Ética Pública - Plan Anticorrupción y de Atención al Ciudadano (PAAC)"/>
    <s v=" Racionalización de trámites"/>
    <s v="Plan Estratégico de Tecnologías de la Información y las Comunicaciones –­ PETI"/>
    <s v="No Aplica"/>
    <s v="Establecer un plan de acción para la digitalización y automatización de los trámites de conformidad con los lineamientos del Decreto 088 de 2022"/>
    <s v="Tener claridad sobre las acciones a desarrollar para digitalizar y automatizar los trámites"/>
    <s v="Un plan de acción para la digitalización y automatización de los trámites"/>
    <s v="Plan de acción para la digitalización y automatización de los trámites de conformidad con los lineamientos del Decreto 088 de 2022"/>
    <s v="Plan completo y aprobado"/>
    <s v="Trimestral"/>
    <s v="María Martínez - Prof. Esp."/>
    <s v="Luz Betancourt - Sub Directora Soluciones"/>
    <s v="CPR - 121"/>
    <s v="Dirección de Informatica y Tecnologia"/>
    <s v="No"/>
    <s v="Gestión"/>
    <s v=" NA "/>
    <s v="                                   0.25"/>
    <s v="                                   0.25"/>
    <s v="                                   0.25"/>
    <s v="                                   0.25"/>
    <s v="                                   1.00"/>
  </r>
  <r>
    <x v="2"/>
    <s v="Programa de Transparencia y Ética Pública - Plan Anticorrupción y de Atención al Ciudadano (PAAC)"/>
    <s v="Servicio al ciudadano "/>
    <s v="Plan Estratégico de Tecnologías de la Información y las Comunicaciones –­ PETI"/>
    <s v="No Aplica"/>
    <s v="Realizar seguimiento a la implementación de los lineamientos establecidos en la Resolución 1519 de 2020-- Anexo 1. Accesibilidad y los criterios de usabilidad"/>
    <s v="Facilitar el acceso de todas las personas a la información publicada en la sede electrónica de la entidad ofreciendo una experiencia de usario satisfactoria"/>
    <s v="Dos monitoreos en el año"/>
    <s v="Seguimiento a la implementación de los lineamientos establecidos en la Resolución 1519 de 2020-- Anexo 1. Accesibilidad y los criterios de usabilidad"/>
    <s v="Cantidad de monitoreos  a los lineamientos implementados de acuerdo al anexo 1 de la Resolución 1519 de 2020 (Accesibilidad y usabilidad de la sede electrónica de la Entidad)"/>
    <s v="Semestral"/>
    <s v="Claudia Gomez - Prof Esp._x000a__x000a_Layne Bermudez_x000a_Prof. Esp."/>
    <s v="Antonio Olaya - Sub Director Infraestructura_x000a__x000a_José Galeano - Asesor DIT"/>
    <s v="CPR - 121"/>
    <s v="Dirección de Informatica y Tecnologia"/>
    <s v="No"/>
    <s v="Gestión"/>
    <s v=" NA "/>
    <s v="                                        -  "/>
    <s v="                                   1.00"/>
    <s v="                                        -  "/>
    <s v="                                   1.00"/>
    <s v="                                   2.00"/>
  </r>
  <r>
    <x v="7"/>
    <s v="Programa de Transparencia y Ética Pública - Plan Anticorrupción y de Atención al Ciudadano (PAAC)"/>
    <s v="Servicio al ciudadano "/>
    <s v="Plan Estratégico de Tecnologías de la Información y las Comunicaciones –­ PETI"/>
    <s v="No Aplica"/>
    <s v="Incluir un  trámite dentro de la Carpeta Ciudadana"/>
    <s v="Certificado de registro de identificación - RIT en linea"/>
    <s v="100% de consulta de certificado de Registro de Identificación - RIT en Carpeta Ciudadana Digital - CCD."/>
    <s v="Consulta de RIT Carpeta Ciudadana "/>
    <s v="(Actividades de cronograma del proyecto realizadas /Actividades de cronograma de proyecto programadas)*100"/>
    <s v="Semestral"/>
    <s v="Claudia Gomez - Prof Esp._x000a__x000a_Layne Bermudez_x000a_Prof. Esp."/>
    <s v="Antonio Olaya - Sub Director Infraestructura_x000a__x000a_José Galeano - Asesor DIT"/>
    <s v="CPR - 121"/>
    <s v="Dirección de Informatica y Tecnologia"/>
    <s v="No"/>
    <s v="Gestión"/>
    <s v=" NA "/>
    <s v=" "/>
    <n v="0.5"/>
    <s v=" "/>
    <n v="0.5"/>
    <n v="1"/>
  </r>
  <r>
    <x v="0"/>
    <s v="CPR-130"/>
    <s v="Servicio al ciudadano "/>
    <s v="Plan Anticorrupción y de Atención al Ciudadano"/>
    <s v="No Aplica"/>
    <s v="Atender minimo el 70% de las solicitudes en 12 dias o menos"/>
    <s v="Certificación entregada en menos tiempo"/>
    <s v="70% de certificaciones entregadas en 12 dias o menos"/>
    <s v="Servidores de la SDH caracterizados"/>
    <s v="Número de certificaciones atendidas en 12 dias o menos / total de certificaciones expedidas en el mes"/>
    <s v="Mensual"/>
    <s v="Dairo Cardona"/>
    <s v="Ricardo Nieto"/>
    <s v="CPR-130"/>
    <s v="Subdirección de Proyectos Especiales"/>
    <s v="No"/>
    <s v="Gestión"/>
    <s v="n/a"/>
    <m/>
    <m/>
    <m/>
    <m/>
    <m/>
  </r>
  <r>
    <x v="1"/>
    <s v="Ley 87 de 1993"/>
    <s v="Control interno"/>
    <s v="No Aplica"/>
    <s v="No Aplica"/>
    <s v="Realizar las auditorías previstas en el Plan Anual de Auditoría 2024"/>
    <s v="Informe(s) de auditoría"/>
    <s v="Cumplir con las auditorias programadas"/>
    <s v="Auditorías realizadas"/>
    <s v="No. de auditorías realizadas/No. de auditorías programadas"/>
    <s v="Trimestral"/>
    <s v="Martha Mercedes Suna Ladino"/>
    <s v="Martha Mercedes Suna Ladino"/>
    <s v="CPR-122"/>
    <s v="Oficina de Control Interno"/>
    <s v="No"/>
    <s v="Gestión"/>
    <s v="n/a"/>
    <m/>
    <m/>
    <m/>
    <m/>
    <m/>
  </r>
  <r>
    <x v="1"/>
    <s v="Ley 87 de 1993"/>
    <s v="Control interno"/>
    <s v="No Aplica"/>
    <s v="No Aplica"/>
    <s v="Realizar las evaluaciones previstas en el Plan Anual de Auditoría 2024"/>
    <s v="Informe(s) de Evaluación"/>
    <s v="Cumplir con las evaluaciones programadas"/>
    <s v="Evaluaciones realizadas"/>
    <s v="No. de evaluaciones realizadas/No. de evaluaciones programadas"/>
    <s v="Trimestral"/>
    <s v="Martha Mercedes Suna Ladino"/>
    <s v="Martha Mercedes Suna Ladino"/>
    <s v="CPR-122"/>
    <s v="Oficina de Control Interno"/>
    <s v="No"/>
    <s v="Gestión"/>
    <s v="n/a"/>
    <m/>
    <m/>
    <m/>
    <m/>
    <m/>
  </r>
  <r>
    <x v="1"/>
    <s v="Ley 87 de 1993"/>
    <s v="Control interno"/>
    <s v="No Aplica"/>
    <s v="No Aplica"/>
    <s v="Realizar los seguimientos previstos en el Plan Anual de Auditoría 2024"/>
    <s v="Informe(s) de Seguimiento"/>
    <s v="Cumplir con los seguimientos programados"/>
    <s v="Seguimientos realizados"/>
    <s v="No. de seguimientos realizados/No. de seguimientos programados"/>
    <s v="Trimestral"/>
    <s v="Martha Mercedes Suna Ladino"/>
    <s v="Martha Mercedes Suna Ladino"/>
    <s v="CPR-122"/>
    <s v="Oficina de Control Interno"/>
    <s v="No"/>
    <s v="Gestión"/>
    <s v="n/a"/>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1DEFE0E-D361-4AA9-8032-1CA18394E497}" name="TablaDinámica1" cacheId="0"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Z12:AA30" firstHeaderRow="1" firstDataRow="1" firstDataCol="1"/>
  <pivotFields count="23">
    <pivotField axis="axisRow" showAll="0">
      <items count="20">
        <item x="2"/>
        <item m="1" x="17"/>
        <item x="11"/>
        <item x="0"/>
        <item m="1" x="18"/>
        <item x="3"/>
        <item x="12"/>
        <item x="5"/>
        <item x="8"/>
        <item x="16"/>
        <item x="13"/>
        <item x="4"/>
        <item x="9"/>
        <item x="7"/>
        <item x="14"/>
        <item x="6"/>
        <item x="10"/>
        <item x="1"/>
        <item x="15"/>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8">
    <i>
      <x/>
    </i>
    <i>
      <x v="2"/>
    </i>
    <i>
      <x v="3"/>
    </i>
    <i>
      <x v="5"/>
    </i>
    <i>
      <x v="6"/>
    </i>
    <i>
      <x v="7"/>
    </i>
    <i>
      <x v="8"/>
    </i>
    <i>
      <x v="9"/>
    </i>
    <i>
      <x v="10"/>
    </i>
    <i>
      <x v="11"/>
    </i>
    <i>
      <x v="12"/>
    </i>
    <i>
      <x v="13"/>
    </i>
    <i>
      <x v="14"/>
    </i>
    <i>
      <x v="15"/>
    </i>
    <i>
      <x v="16"/>
    </i>
    <i>
      <x v="17"/>
    </i>
    <i>
      <x v="18"/>
    </i>
    <i t="grand">
      <x/>
    </i>
  </rowItems>
  <colItems count="1">
    <i/>
  </colItems>
  <dataFields count="1">
    <dataField name="Cuenta de 3. Acción estratégica " fld="5" subtotal="count" baseField="0" baseItem="0"/>
  </dataFields>
  <formats count="11">
    <format dxfId="10">
      <pivotArea collapsedLevelsAreSubtotals="1" fieldPosition="0">
        <references count="1">
          <reference field="0" count="0"/>
        </references>
      </pivotArea>
    </format>
    <format dxfId="9">
      <pivotArea field="0" type="button" dataOnly="0" labelOnly="1" outline="0" axis="axisRow" fieldPosition="0"/>
    </format>
    <format dxfId="8">
      <pivotArea dataOnly="0" labelOnly="1" fieldPosition="0">
        <references count="1">
          <reference field="0" count="0"/>
        </references>
      </pivotArea>
    </format>
    <format dxfId="7">
      <pivotArea dataOnly="0" labelOnly="1" outline="0" axis="axisValues" fieldPosition="0"/>
    </format>
    <format dxfId="6">
      <pivotArea collapsedLevelsAreSubtotals="1" fieldPosition="0">
        <references count="1">
          <reference field="0" count="0"/>
        </references>
      </pivotArea>
    </format>
    <format dxfId="5">
      <pivotArea field="0" type="button" dataOnly="0" labelOnly="1" outline="0" axis="axisRow" fieldPosition="0"/>
    </format>
    <format dxfId="4">
      <pivotArea dataOnly="0" labelOnly="1" fieldPosition="0">
        <references count="1">
          <reference field="0" count="0"/>
        </references>
      </pivotArea>
    </format>
    <format dxfId="3">
      <pivotArea dataOnly="0" labelOnly="1" outline="0" axis="axisValues" fieldPosition="0"/>
    </format>
    <format dxfId="2">
      <pivotArea field="0" type="button" dataOnly="0" labelOnly="1" outline="0" axis="axisRow" fieldPosition="0"/>
    </format>
    <format dxfId="1">
      <pivotArea dataOnly="0" labelOnly="1" fieldPosition="0">
        <references count="1">
          <reference field="0" count="0"/>
        </references>
      </pivotArea>
    </format>
    <format dxfId="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K71" dT="2023-11-23T20:01:51.41" personId="{BF64FD49-508A-4F36-BA11-F029339B8734}" id="{64295169-822B-4CA3-B13D-FFE22C84E292}">
    <text xml:space="preserve">Dado que este es un indicador estratégico la formula e deja como se registró inicialmente en la matriz estratégica </text>
  </threadedComment>
  <threadedComment ref="G72" dT="2023-11-23T21:06:26.47" personId="{BF64FD49-508A-4F36-BA11-F029339B8734}" id="{B8554A7B-1870-4256-8D15-3DBEC4378B0D}">
    <text>Se sugiere alinear la acción con el producto e indicador, considerando que en la acción se menciona un informe y el producto es un documento técnico</text>
  </threadedComment>
  <threadedComment ref="G72" dT="2023-11-29T13:06:16.07" personId="{098D1027-8A67-495E-B012-D1152B7165CE}" id="{4D5C0C5D-3544-495A-AC10-08D37611B226}" parentId="{B8554A7B-1870-4256-8D15-3DBEC4378B0D}">
    <text>Yanny, ya hable con Jenny de la DEEF, y ya realice el ajuste; ellos están de acuerdo.</text>
  </threadedComment>
  <threadedComment ref="K73" dT="2023-11-23T21:26:33.98" personId="{BF64FD49-508A-4F36-BA11-F029339B8734}" id="{AB8EA0DA-2B18-4250-8735-61EF0D5EC8EB}">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K74" dT="2023-11-23T21:26:39.83" personId="{BF64FD49-508A-4F36-BA11-F029339B8734}" id="{D41230F2-8250-4733-B6EF-FDBA4DD98537}">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Y74" dT="2023-11-23T21:31:17.98" personId="{BF64FD49-508A-4F36-BA11-F029339B8734}" id="{4185F52C-223D-4273-99D8-7DCA5A854EEB}">
    <text xml:space="preserve">De acuerdo a esta distribución las metas trimestrales serian 0%, 40%, 30% y 30%, sin embargo lo que se haría es ajustar la información del indicador para que sea tanto indicador de proceso como indicador PAI y mantenerlo como esta </text>
  </threadedComment>
  <threadedComment ref="G120" dT="2023-11-29T14:48:38.85" personId="{EF3ED22C-09A7-4C88-A5B0-04A1E8E29487}" id="{912AE38F-A197-4083-88C3-54F2EB39CAF1}">
    <text>La acción estratégica y el producto no guarda relación, es decir, si el producto es MGMP, entonces la acción debería ser, construir, elaborar, diseñar el MGMP</text>
  </threadedComment>
  <threadedComment ref="K120" dT="2023-11-29T14:37:21.16" personId="{EF3ED22C-09A7-4C88-A5B0-04A1E8E29487}" id="{59DC6AA2-D92B-44B6-8AFD-B23B5B46AA9E}">
    <text>Se debe enviar el cronograma de actividades junto con el plan de acción</text>
  </threadedComment>
  <threadedComment ref="K120" dT="2023-11-29T14:51:37.17" personId="{EF3ED22C-09A7-4C88-A5B0-04A1E8E29487}" id="{0950C4BB-DFD4-4A3D-9DBC-4091E418291D}" parentId="{59DC6AA2-D92B-44B6-8AFD-B23B5B46AA9E}">
    <text>Es bueno ponerle apellido a las variables de la formula, ej: actividades ejecutadas en el periodo del MGMP /planeadas para la vigencia MGMP</text>
  </threadedComment>
  <threadedComment ref="G121" dT="2023-11-29T15:01:14.83" personId="{EF3ED22C-09A7-4C88-A5B0-04A1E8E29487}" id="{8F03AE65-359C-4867-BE9D-A6B52FC40EFC}">
    <text>La actividad no es clara, definir que se pretende hacer? A que hace referencia la palabra pertinencia? Se pretende revisar y ajustar un procedimiento?</text>
  </threadedComment>
  <threadedComment ref="I121" dT="2023-11-29T14:56:10.48" personId="{EF3ED22C-09A7-4C88-A5B0-04A1E8E29487}" id="{BCE93117-E4D2-464D-BCD0-698B01B2986E}">
    <text>El producto y la meta dependen del ajuste de acción estratégica</text>
  </threadedComment>
  <threadedComment ref="K121" dT="2023-11-29T14:37:57.10" personId="{EF3ED22C-09A7-4C88-A5B0-04A1E8E29487}" id="{AE2930A4-8C13-4849-B009-AD553398DDAF}">
    <text>Se debe enviar el cronograma de actividades junto con el plan de acción. 
El indicador depende del ajuste de la acción estratégica y la meta</text>
  </threadedComment>
  <threadedComment ref="G122" dT="2023-11-29T15:05:11.07" personId="{EF3ED22C-09A7-4C88-A5B0-04A1E8E29487}" id="{1F5F8C06-054E-4AA8-AC1B-9F1890197FF0}">
    <text>Esta no se considera una acción estratégica, a menos que sea la articulación de los procesos y procedimientos de la DDP al macroproceso</text>
  </threadedComment>
  <threadedComment ref="I122" dT="2023-11-29T15:05:40.38" personId="{EF3ED22C-09A7-4C88-A5B0-04A1E8E29487}" id="{5A782B28-3C72-4B6A-BEB0-B5CE56EE1D52}">
    <text>El producto y la meta dependen del ajuste de acción estratégica</text>
  </threadedComment>
  <threadedComment ref="K122" dT="2023-11-29T14:38:13.89" personId="{EF3ED22C-09A7-4C88-A5B0-04A1E8E29487}" id="{9784CA31-ABF3-4A73-80C8-19BE8F375265}">
    <text>Se debe enviar el cronograma de actividades junto con el plan de acción. 
El indicador depende del ajuste de la acción estratégica y la meta</text>
  </threadedComment>
  <threadedComment ref="G123" dT="2023-11-29T15:11:03.74" personId="{EF3ED22C-09A7-4C88-A5B0-04A1E8E29487}" id="{B1D4CF9B-941D-471B-AC01-5B4DCE2D92D0}">
    <text>Por favor aclarar el propósito de la acción estratégica, ¿lo que se quiere evaluar las causas o razones por las que no se aprueban todos los traslados?</text>
  </threadedComment>
  <threadedComment ref="I123" dT="2023-11-29T15:08:47.19" personId="{EF3ED22C-09A7-4C88-A5B0-04A1E8E29487}" id="{8879439C-CE8B-489A-B0C4-ECFFD0F28729}">
    <text>Ponerle apellido al producto</text>
  </threadedComment>
  <threadedComment ref="K123" dT="2023-11-29T14:38:37.06" personId="{EF3ED22C-09A7-4C88-A5B0-04A1E8E29487}" id="{8FB3EB9C-F012-445B-9EEF-7313865094B1}">
    <text>Se debe enviar el cronograma de actividades junto con el plan de acción</text>
  </threadedComment>
  <threadedComment ref="K124" dT="2023-11-29T14:39:29.35" personId="{EF3ED22C-09A7-4C88-A5B0-04A1E8E29487}" id="{408A7193-F286-4EED-8E2A-A9A50BC965FA}">
    <text xml:space="preserve">Se debe enviar el cronograma de actividades </text>
  </threadedComment>
  <threadedComment ref="G141" dT="2023-11-24T19:51:52.29" personId="{CB45C9A4-697C-4EBE-915F-3F359D848D57}" id="{30EE6A68-01D5-497A-8EC1-CAFA05371110}">
    <text>Se sugiere detallar más la acción, con el fin  de que sea claro a que solicitudes se refiere</text>
  </threadedComment>
  <threadedComment ref="H141" dT="2023-11-24T19:53:41.12" personId="{CB45C9A4-697C-4EBE-915F-3F359D848D57}" id="{3AD5D22B-FB0C-449B-9990-27010657744C}">
    <text>Se sugiere especificar a que tiempo se refiere, por ejemplo: Certificaciones entregadas en menos tiempo al establecido por ley</text>
  </threadedComment>
  <threadedComment ref="J141" dT="2023-11-24T19:56:29.20" personId="{CB45C9A4-697C-4EBE-915F-3F359D848D57}" id="{6014A76C-12AB-4068-B326-0C8BBA57C195}">
    <text>El nombre del indicador no guarda relación con el producto, la meta,  ni la formula del indicador</text>
  </threadedComment>
  <threadedComment ref="L141" dT="2023-11-24T20:02:39.89" personId="{CB45C9A4-697C-4EBE-915F-3F359D848D57}" id="{A17C3A23-913B-42D2-A56A-75C29AB91286}">
    <text>De acuerdo con los lineamientos establecidos para 2024, la periodicidad mínima es trimestral. Por favor ajustar también el indicador</text>
  </threadedComment>
  <threadedComment ref="T141" dT="2023-11-23T19:14:16.82" personId="{CB45C9A4-697C-4EBE-915F-3F359D848D57}" id="{21F7AF76-5DC5-41AF-BAB6-3F225D2FD5DC}">
    <text xml:space="preserve">Falta la programación trimesral </text>
  </threadedComment>
  <threadedComment ref="X142" dT="2023-11-18T16:59:03.52" personId="{CB45C9A4-697C-4EBE-915F-3F359D848D57}" id="{2F4AF16C-A36B-48AE-BA13-4138D16E37AD}">
    <text>Falta la programación de los indicadores</text>
  </threadedComment>
  <threadedComment ref="G144" dT="2023-11-18T17:01:44.67" personId="{CB45C9A4-697C-4EBE-915F-3F359D848D57}" id="{F2FEB898-1993-47C0-88B4-85868D847F45}">
    <text>Se sugiere incluir una acción más estratégica, las acciones propuestas son más operativas que estratégicas</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ivotTable" Target="../pivotTables/pivotTable1.xml"/><Relationship Id="rId5" Type="http://schemas.microsoft.com/office/2017/10/relationships/threadedComment" Target="../threadedComments/threadedComment1.xml"/><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filterMode="1">
    <tabColor theme="3" tint="0.39997558519241921"/>
    <pageSetUpPr fitToPage="1"/>
  </sheetPr>
  <dimension ref="A1:Y175"/>
  <sheetViews>
    <sheetView showGridLines="0" tabSelected="1" topLeftCell="H1" zoomScale="70" zoomScaleNormal="70" zoomScaleSheetLayoutView="10" zoomScalePageLayoutView="96" workbookViewId="0">
      <selection activeCell="N76" sqref="N76"/>
    </sheetView>
  </sheetViews>
  <sheetFormatPr baseColWidth="10" defaultColWidth="11.44140625" defaultRowHeight="14.4"/>
  <cols>
    <col min="1" max="1" width="2.33203125" style="14" customWidth="1"/>
    <col min="2" max="2" width="33.5546875" style="14" customWidth="1"/>
    <col min="3" max="3" width="27.6640625" style="14" customWidth="1"/>
    <col min="4" max="5" width="24.44140625" style="14" customWidth="1"/>
    <col min="6" max="6" width="30.33203125" style="14" customWidth="1"/>
    <col min="7" max="7" width="44" style="14" customWidth="1"/>
    <col min="8" max="8" width="36.33203125" style="15" customWidth="1"/>
    <col min="9" max="9" width="38.33203125" style="14" customWidth="1"/>
    <col min="10" max="10" width="32" style="14" customWidth="1"/>
    <col min="11" max="11" width="43.33203125" style="14" customWidth="1"/>
    <col min="12" max="12" width="22.6640625" style="286" customWidth="1"/>
    <col min="13" max="13" width="22.6640625" style="269" customWidth="1"/>
    <col min="14" max="14" width="32.6640625" style="269" customWidth="1"/>
    <col min="15" max="15" width="19.6640625" style="15" customWidth="1"/>
    <col min="16" max="16" width="35.33203125" style="274" customWidth="1"/>
    <col min="17" max="17" width="18.6640625" style="15" customWidth="1"/>
    <col min="18" max="18" width="18.6640625" style="293" customWidth="1"/>
    <col min="19" max="19" width="19.5546875" style="15" customWidth="1"/>
    <col min="20" max="20" width="29.6640625" style="14" customWidth="1"/>
    <col min="21" max="21" width="30.33203125" style="14" customWidth="1"/>
    <col min="22" max="22" width="29.33203125" style="14" customWidth="1"/>
    <col min="23" max="23" width="27" style="14" customWidth="1"/>
    <col min="24" max="24" width="22" style="14" customWidth="1"/>
    <col min="25" max="121" width="10.6640625" style="14"/>
    <col min="122" max="122" width="4" style="14" customWidth="1"/>
    <col min="123" max="125" width="3.5546875" style="14" customWidth="1"/>
    <col min="126" max="126" width="3.44140625" style="14" customWidth="1"/>
    <col min="127" max="127" width="6.5546875" style="14" bestFit="1" customWidth="1"/>
    <col min="128" max="128" width="25.44140625" style="14" bestFit="1" customWidth="1"/>
    <col min="129" max="130" width="37.5546875" style="14" customWidth="1"/>
    <col min="131" max="131" width="22.33203125" style="14" customWidth="1"/>
    <col min="132" max="132" width="25" style="14" customWidth="1"/>
    <col min="133" max="133" width="17.5546875" style="14" customWidth="1"/>
    <col min="134" max="134" width="13.5546875" style="14" customWidth="1"/>
    <col min="135" max="135" width="5.6640625" style="14" customWidth="1"/>
    <col min="136" max="136" width="6.5546875" style="14" customWidth="1"/>
    <col min="137" max="137" width="5.6640625" style="14" customWidth="1"/>
    <col min="138" max="138" width="6.5546875" style="14" customWidth="1"/>
    <col min="139" max="139" width="5.6640625" style="14" customWidth="1"/>
    <col min="140" max="140" width="6.5546875" style="14" customWidth="1"/>
    <col min="141" max="141" width="5.6640625" style="14" customWidth="1"/>
    <col min="142" max="142" width="6.5546875" style="14" customWidth="1"/>
    <col min="143" max="143" width="5.6640625" style="14" customWidth="1"/>
    <col min="144" max="144" width="6.5546875" style="14" customWidth="1"/>
    <col min="145" max="145" width="24.44140625" style="14" customWidth="1"/>
    <col min="146" max="146" width="54.6640625" style="14" customWidth="1"/>
    <col min="147" max="153" width="4.5546875" style="14" customWidth="1"/>
    <col min="154" max="377" width="10.6640625" style="14"/>
    <col min="378" max="378" width="4" style="14" customWidth="1"/>
    <col min="379" max="381" width="3.5546875" style="14" customWidth="1"/>
    <col min="382" max="382" width="3.44140625" style="14" customWidth="1"/>
    <col min="383" max="383" width="6.5546875" style="14" bestFit="1" customWidth="1"/>
    <col min="384" max="384" width="25.44140625" style="14" bestFit="1" customWidth="1"/>
    <col min="385" max="386" width="37.5546875" style="14" customWidth="1"/>
    <col min="387" max="387" width="22.33203125" style="14" customWidth="1"/>
    <col min="388" max="388" width="25" style="14" customWidth="1"/>
    <col min="389" max="389" width="17.5546875" style="14" customWidth="1"/>
    <col min="390" max="390" width="13.5546875" style="14" customWidth="1"/>
    <col min="391" max="391" width="5.6640625" style="14" customWidth="1"/>
    <col min="392" max="392" width="6.5546875" style="14" customWidth="1"/>
    <col min="393" max="393" width="5.6640625" style="14" customWidth="1"/>
    <col min="394" max="394" width="6.5546875" style="14" customWidth="1"/>
    <col min="395" max="395" width="5.6640625" style="14" customWidth="1"/>
    <col min="396" max="396" width="6.5546875" style="14" customWidth="1"/>
    <col min="397" max="397" width="5.6640625" style="14" customWidth="1"/>
    <col min="398" max="398" width="6.5546875" style="14" customWidth="1"/>
    <col min="399" max="399" width="5.6640625" style="14" customWidth="1"/>
    <col min="400" max="400" width="6.5546875" style="14" customWidth="1"/>
    <col min="401" max="401" width="24.44140625" style="14" customWidth="1"/>
    <col min="402" max="402" width="54.6640625" style="14" customWidth="1"/>
    <col min="403" max="409" width="4.5546875" style="14" customWidth="1"/>
    <col min="410" max="633" width="10.6640625" style="14"/>
    <col min="634" max="634" width="4" style="14" customWidth="1"/>
    <col min="635" max="637" width="3.5546875" style="14" customWidth="1"/>
    <col min="638" max="638" width="3.44140625" style="14" customWidth="1"/>
    <col min="639" max="639" width="6.5546875" style="14" bestFit="1" customWidth="1"/>
    <col min="640" max="640" width="25.44140625" style="14" bestFit="1" customWidth="1"/>
    <col min="641" max="642" width="37.5546875" style="14" customWidth="1"/>
    <col min="643" max="643" width="22.33203125" style="14" customWidth="1"/>
    <col min="644" max="644" width="25" style="14" customWidth="1"/>
    <col min="645" max="645" width="17.5546875" style="14" customWidth="1"/>
    <col min="646" max="646" width="13.5546875" style="14" customWidth="1"/>
    <col min="647" max="647" width="5.6640625" style="14" customWidth="1"/>
    <col min="648" max="648" width="6.5546875" style="14" customWidth="1"/>
    <col min="649" max="649" width="5.6640625" style="14" customWidth="1"/>
    <col min="650" max="650" width="6.5546875" style="14" customWidth="1"/>
    <col min="651" max="651" width="5.6640625" style="14" customWidth="1"/>
    <col min="652" max="652" width="6.5546875" style="14" customWidth="1"/>
    <col min="653" max="653" width="5.6640625" style="14" customWidth="1"/>
    <col min="654" max="654" width="6.5546875" style="14" customWidth="1"/>
    <col min="655" max="655" width="5.6640625" style="14" customWidth="1"/>
    <col min="656" max="656" width="6.5546875" style="14" customWidth="1"/>
    <col min="657" max="657" width="24.44140625" style="14" customWidth="1"/>
    <col min="658" max="658" width="54.6640625" style="14" customWidth="1"/>
    <col min="659" max="665" width="4.5546875" style="14" customWidth="1"/>
    <col min="666" max="889" width="10.6640625" style="14"/>
    <col min="890" max="890" width="4" style="14" customWidth="1"/>
    <col min="891" max="893" width="3.5546875" style="14" customWidth="1"/>
    <col min="894" max="894" width="3.44140625" style="14" customWidth="1"/>
    <col min="895" max="895" width="6.5546875" style="14" bestFit="1" customWidth="1"/>
    <col min="896" max="896" width="25.44140625" style="14" bestFit="1" customWidth="1"/>
    <col min="897" max="898" width="37.5546875" style="14" customWidth="1"/>
    <col min="899" max="899" width="22.33203125" style="14" customWidth="1"/>
    <col min="900" max="900" width="25" style="14" customWidth="1"/>
    <col min="901" max="901" width="17.5546875" style="14" customWidth="1"/>
    <col min="902" max="902" width="13.5546875" style="14" customWidth="1"/>
    <col min="903" max="903" width="5.6640625" style="14" customWidth="1"/>
    <col min="904" max="904" width="6.5546875" style="14" customWidth="1"/>
    <col min="905" max="905" width="5.6640625" style="14" customWidth="1"/>
    <col min="906" max="906" width="6.5546875" style="14" customWidth="1"/>
    <col min="907" max="907" width="5.6640625" style="14" customWidth="1"/>
    <col min="908" max="908" width="6.5546875" style="14" customWidth="1"/>
    <col min="909" max="909" width="5.6640625" style="14" customWidth="1"/>
    <col min="910" max="910" width="6.5546875" style="14" customWidth="1"/>
    <col min="911" max="911" width="5.6640625" style="14" customWidth="1"/>
    <col min="912" max="912" width="6.5546875" style="14" customWidth="1"/>
    <col min="913" max="913" width="24.44140625" style="14" customWidth="1"/>
    <col min="914" max="914" width="54.6640625" style="14" customWidth="1"/>
    <col min="915" max="921" width="4.5546875" style="14" customWidth="1"/>
    <col min="922" max="1145" width="10.6640625" style="14"/>
    <col min="1146" max="1146" width="4" style="14" customWidth="1"/>
    <col min="1147" max="1149" width="3.5546875" style="14" customWidth="1"/>
    <col min="1150" max="1150" width="3.44140625" style="14" customWidth="1"/>
    <col min="1151" max="1151" width="6.5546875" style="14" bestFit="1" customWidth="1"/>
    <col min="1152" max="1152" width="25.44140625" style="14" bestFit="1" customWidth="1"/>
    <col min="1153" max="1154" width="37.5546875" style="14" customWidth="1"/>
    <col min="1155" max="1155" width="22.33203125" style="14" customWidth="1"/>
    <col min="1156" max="1156" width="25" style="14" customWidth="1"/>
    <col min="1157" max="1157" width="17.5546875" style="14" customWidth="1"/>
    <col min="1158" max="1158" width="13.5546875" style="14" customWidth="1"/>
    <col min="1159" max="1159" width="5.6640625" style="14" customWidth="1"/>
    <col min="1160" max="1160" width="6.5546875" style="14" customWidth="1"/>
    <col min="1161" max="1161" width="5.6640625" style="14" customWidth="1"/>
    <col min="1162" max="1162" width="6.5546875" style="14" customWidth="1"/>
    <col min="1163" max="1163" width="5.6640625" style="14" customWidth="1"/>
    <col min="1164" max="1164" width="6.5546875" style="14" customWidth="1"/>
    <col min="1165" max="1165" width="5.6640625" style="14" customWidth="1"/>
    <col min="1166" max="1166" width="6.5546875" style="14" customWidth="1"/>
    <col min="1167" max="1167" width="5.6640625" style="14" customWidth="1"/>
    <col min="1168" max="1168" width="6.5546875" style="14" customWidth="1"/>
    <col min="1169" max="1169" width="24.44140625" style="14" customWidth="1"/>
    <col min="1170" max="1170" width="54.6640625" style="14" customWidth="1"/>
    <col min="1171" max="1177" width="4.5546875" style="14" customWidth="1"/>
    <col min="1178" max="1401" width="10.6640625" style="14"/>
    <col min="1402" max="1402" width="4" style="14" customWidth="1"/>
    <col min="1403" max="1405" width="3.5546875" style="14" customWidth="1"/>
    <col min="1406" max="1406" width="3.44140625" style="14" customWidth="1"/>
    <col min="1407" max="1407" width="6.5546875" style="14" bestFit="1" customWidth="1"/>
    <col min="1408" max="1408" width="25.44140625" style="14" bestFit="1" customWidth="1"/>
    <col min="1409" max="1410" width="37.5546875" style="14" customWidth="1"/>
    <col min="1411" max="1411" width="22.33203125" style="14" customWidth="1"/>
    <col min="1412" max="1412" width="25" style="14" customWidth="1"/>
    <col min="1413" max="1413" width="17.5546875" style="14" customWidth="1"/>
    <col min="1414" max="1414" width="13.5546875" style="14" customWidth="1"/>
    <col min="1415" max="1415" width="5.6640625" style="14" customWidth="1"/>
    <col min="1416" max="1416" width="6.5546875" style="14" customWidth="1"/>
    <col min="1417" max="1417" width="5.6640625" style="14" customWidth="1"/>
    <col min="1418" max="1418" width="6.5546875" style="14" customWidth="1"/>
    <col min="1419" max="1419" width="5.6640625" style="14" customWidth="1"/>
    <col min="1420" max="1420" width="6.5546875" style="14" customWidth="1"/>
    <col min="1421" max="1421" width="5.6640625" style="14" customWidth="1"/>
    <col min="1422" max="1422" width="6.5546875" style="14" customWidth="1"/>
    <col min="1423" max="1423" width="5.6640625" style="14" customWidth="1"/>
    <col min="1424" max="1424" width="6.5546875" style="14" customWidth="1"/>
    <col min="1425" max="1425" width="24.44140625" style="14" customWidth="1"/>
    <col min="1426" max="1426" width="54.6640625" style="14" customWidth="1"/>
    <col min="1427" max="1433" width="4.5546875" style="14" customWidth="1"/>
    <col min="1434" max="1657" width="10.6640625" style="14"/>
    <col min="1658" max="1658" width="4" style="14" customWidth="1"/>
    <col min="1659" max="1661" width="3.5546875" style="14" customWidth="1"/>
    <col min="1662" max="1662" width="3.44140625" style="14" customWidth="1"/>
    <col min="1663" max="1663" width="6.5546875" style="14" bestFit="1" customWidth="1"/>
    <col min="1664" max="1664" width="25.44140625" style="14" bestFit="1" customWidth="1"/>
    <col min="1665" max="1666" width="37.5546875" style="14" customWidth="1"/>
    <col min="1667" max="1667" width="22.33203125" style="14" customWidth="1"/>
    <col min="1668" max="1668" width="25" style="14" customWidth="1"/>
    <col min="1669" max="1669" width="17.5546875" style="14" customWidth="1"/>
    <col min="1670" max="1670" width="13.5546875" style="14" customWidth="1"/>
    <col min="1671" max="1671" width="5.6640625" style="14" customWidth="1"/>
    <col min="1672" max="1672" width="6.5546875" style="14" customWidth="1"/>
    <col min="1673" max="1673" width="5.6640625" style="14" customWidth="1"/>
    <col min="1674" max="1674" width="6.5546875" style="14" customWidth="1"/>
    <col min="1675" max="1675" width="5.6640625" style="14" customWidth="1"/>
    <col min="1676" max="1676" width="6.5546875" style="14" customWidth="1"/>
    <col min="1677" max="1677" width="5.6640625" style="14" customWidth="1"/>
    <col min="1678" max="1678" width="6.5546875" style="14" customWidth="1"/>
    <col min="1679" max="1679" width="5.6640625" style="14" customWidth="1"/>
    <col min="1680" max="1680" width="6.5546875" style="14" customWidth="1"/>
    <col min="1681" max="1681" width="24.44140625" style="14" customWidth="1"/>
    <col min="1682" max="1682" width="54.6640625" style="14" customWidth="1"/>
    <col min="1683" max="1689" width="4.5546875" style="14" customWidth="1"/>
    <col min="1690" max="1913" width="10.6640625" style="14"/>
    <col min="1914" max="1914" width="4" style="14" customWidth="1"/>
    <col min="1915" max="1917" width="3.5546875" style="14" customWidth="1"/>
    <col min="1918" max="1918" width="3.44140625" style="14" customWidth="1"/>
    <col min="1919" max="1919" width="6.5546875" style="14" bestFit="1" customWidth="1"/>
    <col min="1920" max="1920" width="25.44140625" style="14" bestFit="1" customWidth="1"/>
    <col min="1921" max="1922" width="37.5546875" style="14" customWidth="1"/>
    <col min="1923" max="1923" width="22.33203125" style="14" customWidth="1"/>
    <col min="1924" max="1924" width="25" style="14" customWidth="1"/>
    <col min="1925" max="1925" width="17.5546875" style="14" customWidth="1"/>
    <col min="1926" max="1926" width="13.5546875" style="14" customWidth="1"/>
    <col min="1927" max="1927" width="5.6640625" style="14" customWidth="1"/>
    <col min="1928" max="1928" width="6.5546875" style="14" customWidth="1"/>
    <col min="1929" max="1929" width="5.6640625" style="14" customWidth="1"/>
    <col min="1930" max="1930" width="6.5546875" style="14" customWidth="1"/>
    <col min="1931" max="1931" width="5.6640625" style="14" customWidth="1"/>
    <col min="1932" max="1932" width="6.5546875" style="14" customWidth="1"/>
    <col min="1933" max="1933" width="5.6640625" style="14" customWidth="1"/>
    <col min="1934" max="1934" width="6.5546875" style="14" customWidth="1"/>
    <col min="1935" max="1935" width="5.6640625" style="14" customWidth="1"/>
    <col min="1936" max="1936" width="6.5546875" style="14" customWidth="1"/>
    <col min="1937" max="1937" width="24.44140625" style="14" customWidth="1"/>
    <col min="1938" max="1938" width="54.6640625" style="14" customWidth="1"/>
    <col min="1939" max="1945" width="4.5546875" style="14" customWidth="1"/>
    <col min="1946" max="2169" width="10.6640625" style="14"/>
    <col min="2170" max="2170" width="4" style="14" customWidth="1"/>
    <col min="2171" max="2173" width="3.5546875" style="14" customWidth="1"/>
    <col min="2174" max="2174" width="3.44140625" style="14" customWidth="1"/>
    <col min="2175" max="2175" width="6.5546875" style="14" bestFit="1" customWidth="1"/>
    <col min="2176" max="2176" width="25.44140625" style="14" bestFit="1" customWidth="1"/>
    <col min="2177" max="2178" width="37.5546875" style="14" customWidth="1"/>
    <col min="2179" max="2179" width="22.33203125" style="14" customWidth="1"/>
    <col min="2180" max="2180" width="25" style="14" customWidth="1"/>
    <col min="2181" max="2181" width="17.5546875" style="14" customWidth="1"/>
    <col min="2182" max="2182" width="13.5546875" style="14" customWidth="1"/>
    <col min="2183" max="2183" width="5.6640625" style="14" customWidth="1"/>
    <col min="2184" max="2184" width="6.5546875" style="14" customWidth="1"/>
    <col min="2185" max="2185" width="5.6640625" style="14" customWidth="1"/>
    <col min="2186" max="2186" width="6.5546875" style="14" customWidth="1"/>
    <col min="2187" max="2187" width="5.6640625" style="14" customWidth="1"/>
    <col min="2188" max="2188" width="6.5546875" style="14" customWidth="1"/>
    <col min="2189" max="2189" width="5.6640625" style="14" customWidth="1"/>
    <col min="2190" max="2190" width="6.5546875" style="14" customWidth="1"/>
    <col min="2191" max="2191" width="5.6640625" style="14" customWidth="1"/>
    <col min="2192" max="2192" width="6.5546875" style="14" customWidth="1"/>
    <col min="2193" max="2193" width="24.44140625" style="14" customWidth="1"/>
    <col min="2194" max="2194" width="54.6640625" style="14" customWidth="1"/>
    <col min="2195" max="2201" width="4.5546875" style="14" customWidth="1"/>
    <col min="2202" max="2425" width="10.6640625" style="14"/>
    <col min="2426" max="2426" width="4" style="14" customWidth="1"/>
    <col min="2427" max="2429" width="3.5546875" style="14" customWidth="1"/>
    <col min="2430" max="2430" width="3.44140625" style="14" customWidth="1"/>
    <col min="2431" max="2431" width="6.5546875" style="14" bestFit="1" customWidth="1"/>
    <col min="2432" max="2432" width="25.44140625" style="14" bestFit="1" customWidth="1"/>
    <col min="2433" max="2434" width="37.5546875" style="14" customWidth="1"/>
    <col min="2435" max="2435" width="22.33203125" style="14" customWidth="1"/>
    <col min="2436" max="2436" width="25" style="14" customWidth="1"/>
    <col min="2437" max="2437" width="17.5546875" style="14" customWidth="1"/>
    <col min="2438" max="2438" width="13.5546875" style="14" customWidth="1"/>
    <col min="2439" max="2439" width="5.6640625" style="14" customWidth="1"/>
    <col min="2440" max="2440" width="6.5546875" style="14" customWidth="1"/>
    <col min="2441" max="2441" width="5.6640625" style="14" customWidth="1"/>
    <col min="2442" max="2442" width="6.5546875" style="14" customWidth="1"/>
    <col min="2443" max="2443" width="5.6640625" style="14" customWidth="1"/>
    <col min="2444" max="2444" width="6.5546875" style="14" customWidth="1"/>
    <col min="2445" max="2445" width="5.6640625" style="14" customWidth="1"/>
    <col min="2446" max="2446" width="6.5546875" style="14" customWidth="1"/>
    <col min="2447" max="2447" width="5.6640625" style="14" customWidth="1"/>
    <col min="2448" max="2448" width="6.5546875" style="14" customWidth="1"/>
    <col min="2449" max="2449" width="24.44140625" style="14" customWidth="1"/>
    <col min="2450" max="2450" width="54.6640625" style="14" customWidth="1"/>
    <col min="2451" max="2457" width="4.5546875" style="14" customWidth="1"/>
    <col min="2458" max="2681" width="10.6640625" style="14"/>
    <col min="2682" max="2682" width="4" style="14" customWidth="1"/>
    <col min="2683" max="2685" width="3.5546875" style="14" customWidth="1"/>
    <col min="2686" max="2686" width="3.44140625" style="14" customWidth="1"/>
    <col min="2687" max="2687" width="6.5546875" style="14" bestFit="1" customWidth="1"/>
    <col min="2688" max="2688" width="25.44140625" style="14" bestFit="1" customWidth="1"/>
    <col min="2689" max="2690" width="37.5546875" style="14" customWidth="1"/>
    <col min="2691" max="2691" width="22.33203125" style="14" customWidth="1"/>
    <col min="2692" max="2692" width="25" style="14" customWidth="1"/>
    <col min="2693" max="2693" width="17.5546875" style="14" customWidth="1"/>
    <col min="2694" max="2694" width="13.5546875" style="14" customWidth="1"/>
    <col min="2695" max="2695" width="5.6640625" style="14" customWidth="1"/>
    <col min="2696" max="2696" width="6.5546875" style="14" customWidth="1"/>
    <col min="2697" max="2697" width="5.6640625" style="14" customWidth="1"/>
    <col min="2698" max="2698" width="6.5546875" style="14" customWidth="1"/>
    <col min="2699" max="2699" width="5.6640625" style="14" customWidth="1"/>
    <col min="2700" max="2700" width="6.5546875" style="14" customWidth="1"/>
    <col min="2701" max="2701" width="5.6640625" style="14" customWidth="1"/>
    <col min="2702" max="2702" width="6.5546875" style="14" customWidth="1"/>
    <col min="2703" max="2703" width="5.6640625" style="14" customWidth="1"/>
    <col min="2704" max="2704" width="6.5546875" style="14" customWidth="1"/>
    <col min="2705" max="2705" width="24.44140625" style="14" customWidth="1"/>
    <col min="2706" max="2706" width="54.6640625" style="14" customWidth="1"/>
    <col min="2707" max="2713" width="4.5546875" style="14" customWidth="1"/>
    <col min="2714" max="2937" width="10.6640625" style="14"/>
    <col min="2938" max="2938" width="4" style="14" customWidth="1"/>
    <col min="2939" max="2941" width="3.5546875" style="14" customWidth="1"/>
    <col min="2942" max="2942" width="3.44140625" style="14" customWidth="1"/>
    <col min="2943" max="2943" width="6.5546875" style="14" bestFit="1" customWidth="1"/>
    <col min="2944" max="2944" width="25.44140625" style="14" bestFit="1" customWidth="1"/>
    <col min="2945" max="2946" width="37.5546875" style="14" customWidth="1"/>
    <col min="2947" max="2947" width="22.33203125" style="14" customWidth="1"/>
    <col min="2948" max="2948" width="25" style="14" customWidth="1"/>
    <col min="2949" max="2949" width="17.5546875" style="14" customWidth="1"/>
    <col min="2950" max="2950" width="13.5546875" style="14" customWidth="1"/>
    <col min="2951" max="2951" width="5.6640625" style="14" customWidth="1"/>
    <col min="2952" max="2952" width="6.5546875" style="14" customWidth="1"/>
    <col min="2953" max="2953" width="5.6640625" style="14" customWidth="1"/>
    <col min="2954" max="2954" width="6.5546875" style="14" customWidth="1"/>
    <col min="2955" max="2955" width="5.6640625" style="14" customWidth="1"/>
    <col min="2956" max="2956" width="6.5546875" style="14" customWidth="1"/>
    <col min="2957" max="2957" width="5.6640625" style="14" customWidth="1"/>
    <col min="2958" max="2958" width="6.5546875" style="14" customWidth="1"/>
    <col min="2959" max="2959" width="5.6640625" style="14" customWidth="1"/>
    <col min="2960" max="2960" width="6.5546875" style="14" customWidth="1"/>
    <col min="2961" max="2961" width="24.44140625" style="14" customWidth="1"/>
    <col min="2962" max="2962" width="54.6640625" style="14" customWidth="1"/>
    <col min="2963" max="2969" width="4.5546875" style="14" customWidth="1"/>
    <col min="2970" max="3193" width="10.6640625" style="14"/>
    <col min="3194" max="3194" width="4" style="14" customWidth="1"/>
    <col min="3195" max="3197" width="3.5546875" style="14" customWidth="1"/>
    <col min="3198" max="3198" width="3.44140625" style="14" customWidth="1"/>
    <col min="3199" max="3199" width="6.5546875" style="14" bestFit="1" customWidth="1"/>
    <col min="3200" max="3200" width="25.44140625" style="14" bestFit="1" customWidth="1"/>
    <col min="3201" max="3202" width="37.5546875" style="14" customWidth="1"/>
    <col min="3203" max="3203" width="22.33203125" style="14" customWidth="1"/>
    <col min="3204" max="3204" width="25" style="14" customWidth="1"/>
    <col min="3205" max="3205" width="17.5546875" style="14" customWidth="1"/>
    <col min="3206" max="3206" width="13.5546875" style="14" customWidth="1"/>
    <col min="3207" max="3207" width="5.6640625" style="14" customWidth="1"/>
    <col min="3208" max="3208" width="6.5546875" style="14" customWidth="1"/>
    <col min="3209" max="3209" width="5.6640625" style="14" customWidth="1"/>
    <col min="3210" max="3210" width="6.5546875" style="14" customWidth="1"/>
    <col min="3211" max="3211" width="5.6640625" style="14" customWidth="1"/>
    <col min="3212" max="3212" width="6.5546875" style="14" customWidth="1"/>
    <col min="3213" max="3213" width="5.6640625" style="14" customWidth="1"/>
    <col min="3214" max="3214" width="6.5546875" style="14" customWidth="1"/>
    <col min="3215" max="3215" width="5.6640625" style="14" customWidth="1"/>
    <col min="3216" max="3216" width="6.5546875" style="14" customWidth="1"/>
    <col min="3217" max="3217" width="24.44140625" style="14" customWidth="1"/>
    <col min="3218" max="3218" width="54.6640625" style="14" customWidth="1"/>
    <col min="3219" max="3225" width="4.5546875" style="14" customWidth="1"/>
    <col min="3226" max="3449" width="10.6640625" style="14"/>
    <col min="3450" max="3450" width="4" style="14" customWidth="1"/>
    <col min="3451" max="3453" width="3.5546875" style="14" customWidth="1"/>
    <col min="3454" max="3454" width="3.44140625" style="14" customWidth="1"/>
    <col min="3455" max="3455" width="6.5546875" style="14" bestFit="1" customWidth="1"/>
    <col min="3456" max="3456" width="25.44140625" style="14" bestFit="1" customWidth="1"/>
    <col min="3457" max="3458" width="37.5546875" style="14" customWidth="1"/>
    <col min="3459" max="3459" width="22.33203125" style="14" customWidth="1"/>
    <col min="3460" max="3460" width="25" style="14" customWidth="1"/>
    <col min="3461" max="3461" width="17.5546875" style="14" customWidth="1"/>
    <col min="3462" max="3462" width="13.5546875" style="14" customWidth="1"/>
    <col min="3463" max="3463" width="5.6640625" style="14" customWidth="1"/>
    <col min="3464" max="3464" width="6.5546875" style="14" customWidth="1"/>
    <col min="3465" max="3465" width="5.6640625" style="14" customWidth="1"/>
    <col min="3466" max="3466" width="6.5546875" style="14" customWidth="1"/>
    <col min="3467" max="3467" width="5.6640625" style="14" customWidth="1"/>
    <col min="3468" max="3468" width="6.5546875" style="14" customWidth="1"/>
    <col min="3469" max="3469" width="5.6640625" style="14" customWidth="1"/>
    <col min="3470" max="3470" width="6.5546875" style="14" customWidth="1"/>
    <col min="3471" max="3471" width="5.6640625" style="14" customWidth="1"/>
    <col min="3472" max="3472" width="6.5546875" style="14" customWidth="1"/>
    <col min="3473" max="3473" width="24.44140625" style="14" customWidth="1"/>
    <col min="3474" max="3474" width="54.6640625" style="14" customWidth="1"/>
    <col min="3475" max="3481" width="4.5546875" style="14" customWidth="1"/>
    <col min="3482" max="3705" width="10.6640625" style="14"/>
    <col min="3706" max="3706" width="4" style="14" customWidth="1"/>
    <col min="3707" max="3709" width="3.5546875" style="14" customWidth="1"/>
    <col min="3710" max="3710" width="3.44140625" style="14" customWidth="1"/>
    <col min="3711" max="3711" width="6.5546875" style="14" bestFit="1" customWidth="1"/>
    <col min="3712" max="3712" width="25.44140625" style="14" bestFit="1" customWidth="1"/>
    <col min="3713" max="3714" width="37.5546875" style="14" customWidth="1"/>
    <col min="3715" max="3715" width="22.33203125" style="14" customWidth="1"/>
    <col min="3716" max="3716" width="25" style="14" customWidth="1"/>
    <col min="3717" max="3717" width="17.5546875" style="14" customWidth="1"/>
    <col min="3718" max="3718" width="13.5546875" style="14" customWidth="1"/>
    <col min="3719" max="3719" width="5.6640625" style="14" customWidth="1"/>
    <col min="3720" max="3720" width="6.5546875" style="14" customWidth="1"/>
    <col min="3721" max="3721" width="5.6640625" style="14" customWidth="1"/>
    <col min="3722" max="3722" width="6.5546875" style="14" customWidth="1"/>
    <col min="3723" max="3723" width="5.6640625" style="14" customWidth="1"/>
    <col min="3724" max="3724" width="6.5546875" style="14" customWidth="1"/>
    <col min="3725" max="3725" width="5.6640625" style="14" customWidth="1"/>
    <col min="3726" max="3726" width="6.5546875" style="14" customWidth="1"/>
    <col min="3727" max="3727" width="5.6640625" style="14" customWidth="1"/>
    <col min="3728" max="3728" width="6.5546875" style="14" customWidth="1"/>
    <col min="3729" max="3729" width="24.44140625" style="14" customWidth="1"/>
    <col min="3730" max="3730" width="54.6640625" style="14" customWidth="1"/>
    <col min="3731" max="3737" width="4.5546875" style="14" customWidth="1"/>
    <col min="3738" max="3961" width="10.6640625" style="14"/>
    <col min="3962" max="3962" width="4" style="14" customWidth="1"/>
    <col min="3963" max="3965" width="3.5546875" style="14" customWidth="1"/>
    <col min="3966" max="3966" width="3.44140625" style="14" customWidth="1"/>
    <col min="3967" max="3967" width="6.5546875" style="14" bestFit="1" customWidth="1"/>
    <col min="3968" max="3968" width="25.44140625" style="14" bestFit="1" customWidth="1"/>
    <col min="3969" max="3970" width="37.5546875" style="14" customWidth="1"/>
    <col min="3971" max="3971" width="22.33203125" style="14" customWidth="1"/>
    <col min="3972" max="3972" width="25" style="14" customWidth="1"/>
    <col min="3973" max="3973" width="17.5546875" style="14" customWidth="1"/>
    <col min="3974" max="3974" width="13.5546875" style="14" customWidth="1"/>
    <col min="3975" max="3975" width="5.6640625" style="14" customWidth="1"/>
    <col min="3976" max="3976" width="6.5546875" style="14" customWidth="1"/>
    <col min="3977" max="3977" width="5.6640625" style="14" customWidth="1"/>
    <col min="3978" max="3978" width="6.5546875" style="14" customWidth="1"/>
    <col min="3979" max="3979" width="5.6640625" style="14" customWidth="1"/>
    <col min="3980" max="3980" width="6.5546875" style="14" customWidth="1"/>
    <col min="3981" max="3981" width="5.6640625" style="14" customWidth="1"/>
    <col min="3982" max="3982" width="6.5546875" style="14" customWidth="1"/>
    <col min="3983" max="3983" width="5.6640625" style="14" customWidth="1"/>
    <col min="3984" max="3984" width="6.5546875" style="14" customWidth="1"/>
    <col min="3985" max="3985" width="24.44140625" style="14" customWidth="1"/>
    <col min="3986" max="3986" width="54.6640625" style="14" customWidth="1"/>
    <col min="3987" max="3993" width="4.5546875" style="14" customWidth="1"/>
    <col min="3994" max="4217" width="10.6640625" style="14"/>
    <col min="4218" max="4218" width="4" style="14" customWidth="1"/>
    <col min="4219" max="4221" width="3.5546875" style="14" customWidth="1"/>
    <col min="4222" max="4222" width="3.44140625" style="14" customWidth="1"/>
    <col min="4223" max="4223" width="6.5546875" style="14" bestFit="1" customWidth="1"/>
    <col min="4224" max="4224" width="25.44140625" style="14" bestFit="1" customWidth="1"/>
    <col min="4225" max="4226" width="37.5546875" style="14" customWidth="1"/>
    <col min="4227" max="4227" width="22.33203125" style="14" customWidth="1"/>
    <col min="4228" max="4228" width="25" style="14" customWidth="1"/>
    <col min="4229" max="4229" width="17.5546875" style="14" customWidth="1"/>
    <col min="4230" max="4230" width="13.5546875" style="14" customWidth="1"/>
    <col min="4231" max="4231" width="5.6640625" style="14" customWidth="1"/>
    <col min="4232" max="4232" width="6.5546875" style="14" customWidth="1"/>
    <col min="4233" max="4233" width="5.6640625" style="14" customWidth="1"/>
    <col min="4234" max="4234" width="6.5546875" style="14" customWidth="1"/>
    <col min="4235" max="4235" width="5.6640625" style="14" customWidth="1"/>
    <col min="4236" max="4236" width="6.5546875" style="14" customWidth="1"/>
    <col min="4237" max="4237" width="5.6640625" style="14" customWidth="1"/>
    <col min="4238" max="4238" width="6.5546875" style="14" customWidth="1"/>
    <col min="4239" max="4239" width="5.6640625" style="14" customWidth="1"/>
    <col min="4240" max="4240" width="6.5546875" style="14" customWidth="1"/>
    <col min="4241" max="4241" width="24.44140625" style="14" customWidth="1"/>
    <col min="4242" max="4242" width="54.6640625" style="14" customWidth="1"/>
    <col min="4243" max="4249" width="4.5546875" style="14" customWidth="1"/>
    <col min="4250" max="4473" width="10.6640625" style="14"/>
    <col min="4474" max="4474" width="4" style="14" customWidth="1"/>
    <col min="4475" max="4477" width="3.5546875" style="14" customWidth="1"/>
    <col min="4478" max="4478" width="3.44140625" style="14" customWidth="1"/>
    <col min="4479" max="4479" width="6.5546875" style="14" bestFit="1" customWidth="1"/>
    <col min="4480" max="4480" width="25.44140625" style="14" bestFit="1" customWidth="1"/>
    <col min="4481" max="4482" width="37.5546875" style="14" customWidth="1"/>
    <col min="4483" max="4483" width="22.33203125" style="14" customWidth="1"/>
    <col min="4484" max="4484" width="25" style="14" customWidth="1"/>
    <col min="4485" max="4485" width="17.5546875" style="14" customWidth="1"/>
    <col min="4486" max="4486" width="13.5546875" style="14" customWidth="1"/>
    <col min="4487" max="4487" width="5.6640625" style="14" customWidth="1"/>
    <col min="4488" max="4488" width="6.5546875" style="14" customWidth="1"/>
    <col min="4489" max="4489" width="5.6640625" style="14" customWidth="1"/>
    <col min="4490" max="4490" width="6.5546875" style="14" customWidth="1"/>
    <col min="4491" max="4491" width="5.6640625" style="14" customWidth="1"/>
    <col min="4492" max="4492" width="6.5546875" style="14" customWidth="1"/>
    <col min="4493" max="4493" width="5.6640625" style="14" customWidth="1"/>
    <col min="4494" max="4494" width="6.5546875" style="14" customWidth="1"/>
    <col min="4495" max="4495" width="5.6640625" style="14" customWidth="1"/>
    <col min="4496" max="4496" width="6.5546875" style="14" customWidth="1"/>
    <col min="4497" max="4497" width="24.44140625" style="14" customWidth="1"/>
    <col min="4498" max="4498" width="54.6640625" style="14" customWidth="1"/>
    <col min="4499" max="4505" width="4.5546875" style="14" customWidth="1"/>
    <col min="4506" max="4729" width="10.6640625" style="14"/>
    <col min="4730" max="4730" width="4" style="14" customWidth="1"/>
    <col min="4731" max="4733" width="3.5546875" style="14" customWidth="1"/>
    <col min="4734" max="4734" width="3.44140625" style="14" customWidth="1"/>
    <col min="4735" max="4735" width="6.5546875" style="14" bestFit="1" customWidth="1"/>
    <col min="4736" max="4736" width="25.44140625" style="14" bestFit="1" customWidth="1"/>
    <col min="4737" max="4738" width="37.5546875" style="14" customWidth="1"/>
    <col min="4739" max="4739" width="22.33203125" style="14" customWidth="1"/>
    <col min="4740" max="4740" width="25" style="14" customWidth="1"/>
    <col min="4741" max="4741" width="17.5546875" style="14" customWidth="1"/>
    <col min="4742" max="4742" width="13.5546875" style="14" customWidth="1"/>
    <col min="4743" max="4743" width="5.6640625" style="14" customWidth="1"/>
    <col min="4744" max="4744" width="6.5546875" style="14" customWidth="1"/>
    <col min="4745" max="4745" width="5.6640625" style="14" customWidth="1"/>
    <col min="4746" max="4746" width="6.5546875" style="14" customWidth="1"/>
    <col min="4747" max="4747" width="5.6640625" style="14" customWidth="1"/>
    <col min="4748" max="4748" width="6.5546875" style="14" customWidth="1"/>
    <col min="4749" max="4749" width="5.6640625" style="14" customWidth="1"/>
    <col min="4750" max="4750" width="6.5546875" style="14" customWidth="1"/>
    <col min="4751" max="4751" width="5.6640625" style="14" customWidth="1"/>
    <col min="4752" max="4752" width="6.5546875" style="14" customWidth="1"/>
    <col min="4753" max="4753" width="24.44140625" style="14" customWidth="1"/>
    <col min="4754" max="4754" width="54.6640625" style="14" customWidth="1"/>
    <col min="4755" max="4761" width="4.5546875" style="14" customWidth="1"/>
    <col min="4762" max="4985" width="10.6640625" style="14"/>
    <col min="4986" max="4986" width="4" style="14" customWidth="1"/>
    <col min="4987" max="4989" width="3.5546875" style="14" customWidth="1"/>
    <col min="4990" max="4990" width="3.44140625" style="14" customWidth="1"/>
    <col min="4991" max="4991" width="6.5546875" style="14" bestFit="1" customWidth="1"/>
    <col min="4992" max="4992" width="25.44140625" style="14" bestFit="1" customWidth="1"/>
    <col min="4993" max="4994" width="37.5546875" style="14" customWidth="1"/>
    <col min="4995" max="4995" width="22.33203125" style="14" customWidth="1"/>
    <col min="4996" max="4996" width="25" style="14" customWidth="1"/>
    <col min="4997" max="4997" width="17.5546875" style="14" customWidth="1"/>
    <col min="4998" max="4998" width="13.5546875" style="14" customWidth="1"/>
    <col min="4999" max="4999" width="5.6640625" style="14" customWidth="1"/>
    <col min="5000" max="5000" width="6.5546875" style="14" customWidth="1"/>
    <col min="5001" max="5001" width="5.6640625" style="14" customWidth="1"/>
    <col min="5002" max="5002" width="6.5546875" style="14" customWidth="1"/>
    <col min="5003" max="5003" width="5.6640625" style="14" customWidth="1"/>
    <col min="5004" max="5004" width="6.5546875" style="14" customWidth="1"/>
    <col min="5005" max="5005" width="5.6640625" style="14" customWidth="1"/>
    <col min="5006" max="5006" width="6.5546875" style="14" customWidth="1"/>
    <col min="5007" max="5007" width="5.6640625" style="14" customWidth="1"/>
    <col min="5008" max="5008" width="6.5546875" style="14" customWidth="1"/>
    <col min="5009" max="5009" width="24.44140625" style="14" customWidth="1"/>
    <col min="5010" max="5010" width="54.6640625" style="14" customWidth="1"/>
    <col min="5011" max="5017" width="4.5546875" style="14" customWidth="1"/>
    <col min="5018" max="5241" width="10.6640625" style="14"/>
    <col min="5242" max="5242" width="4" style="14" customWidth="1"/>
    <col min="5243" max="5245" width="3.5546875" style="14" customWidth="1"/>
    <col min="5246" max="5246" width="3.44140625" style="14" customWidth="1"/>
    <col min="5247" max="5247" width="6.5546875" style="14" bestFit="1" customWidth="1"/>
    <col min="5248" max="5248" width="25.44140625" style="14" bestFit="1" customWidth="1"/>
    <col min="5249" max="5250" width="37.5546875" style="14" customWidth="1"/>
    <col min="5251" max="5251" width="22.33203125" style="14" customWidth="1"/>
    <col min="5252" max="5252" width="25" style="14" customWidth="1"/>
    <col min="5253" max="5253" width="17.5546875" style="14" customWidth="1"/>
    <col min="5254" max="5254" width="13.5546875" style="14" customWidth="1"/>
    <col min="5255" max="5255" width="5.6640625" style="14" customWidth="1"/>
    <col min="5256" max="5256" width="6.5546875" style="14" customWidth="1"/>
    <col min="5257" max="5257" width="5.6640625" style="14" customWidth="1"/>
    <col min="5258" max="5258" width="6.5546875" style="14" customWidth="1"/>
    <col min="5259" max="5259" width="5.6640625" style="14" customWidth="1"/>
    <col min="5260" max="5260" width="6.5546875" style="14" customWidth="1"/>
    <col min="5261" max="5261" width="5.6640625" style="14" customWidth="1"/>
    <col min="5262" max="5262" width="6.5546875" style="14" customWidth="1"/>
    <col min="5263" max="5263" width="5.6640625" style="14" customWidth="1"/>
    <col min="5264" max="5264" width="6.5546875" style="14" customWidth="1"/>
    <col min="5265" max="5265" width="24.44140625" style="14" customWidth="1"/>
    <col min="5266" max="5266" width="54.6640625" style="14" customWidth="1"/>
    <col min="5267" max="5273" width="4.5546875" style="14" customWidth="1"/>
    <col min="5274" max="5497" width="10.6640625" style="14"/>
    <col min="5498" max="5498" width="4" style="14" customWidth="1"/>
    <col min="5499" max="5501" width="3.5546875" style="14" customWidth="1"/>
    <col min="5502" max="5502" width="3.44140625" style="14" customWidth="1"/>
    <col min="5503" max="5503" width="6.5546875" style="14" bestFit="1" customWidth="1"/>
    <col min="5504" max="5504" width="25.44140625" style="14" bestFit="1" customWidth="1"/>
    <col min="5505" max="5506" width="37.5546875" style="14" customWidth="1"/>
    <col min="5507" max="5507" width="22.33203125" style="14" customWidth="1"/>
    <col min="5508" max="5508" width="25" style="14" customWidth="1"/>
    <col min="5509" max="5509" width="17.5546875" style="14" customWidth="1"/>
    <col min="5510" max="5510" width="13.5546875" style="14" customWidth="1"/>
    <col min="5511" max="5511" width="5.6640625" style="14" customWidth="1"/>
    <col min="5512" max="5512" width="6.5546875" style="14" customWidth="1"/>
    <col min="5513" max="5513" width="5.6640625" style="14" customWidth="1"/>
    <col min="5514" max="5514" width="6.5546875" style="14" customWidth="1"/>
    <col min="5515" max="5515" width="5.6640625" style="14" customWidth="1"/>
    <col min="5516" max="5516" width="6.5546875" style="14" customWidth="1"/>
    <col min="5517" max="5517" width="5.6640625" style="14" customWidth="1"/>
    <col min="5518" max="5518" width="6.5546875" style="14" customWidth="1"/>
    <col min="5519" max="5519" width="5.6640625" style="14" customWidth="1"/>
    <col min="5520" max="5520" width="6.5546875" style="14" customWidth="1"/>
    <col min="5521" max="5521" width="24.44140625" style="14" customWidth="1"/>
    <col min="5522" max="5522" width="54.6640625" style="14" customWidth="1"/>
    <col min="5523" max="5529" width="4.5546875" style="14" customWidth="1"/>
    <col min="5530" max="5753" width="10.6640625" style="14"/>
    <col min="5754" max="5754" width="4" style="14" customWidth="1"/>
    <col min="5755" max="5757" width="3.5546875" style="14" customWidth="1"/>
    <col min="5758" max="5758" width="3.44140625" style="14" customWidth="1"/>
    <col min="5759" max="5759" width="6.5546875" style="14" bestFit="1" customWidth="1"/>
    <col min="5760" max="5760" width="25.44140625" style="14" bestFit="1" customWidth="1"/>
    <col min="5761" max="5762" width="37.5546875" style="14" customWidth="1"/>
    <col min="5763" max="5763" width="22.33203125" style="14" customWidth="1"/>
    <col min="5764" max="5764" width="25" style="14" customWidth="1"/>
    <col min="5765" max="5765" width="17.5546875" style="14" customWidth="1"/>
    <col min="5766" max="5766" width="13.5546875" style="14" customWidth="1"/>
    <col min="5767" max="5767" width="5.6640625" style="14" customWidth="1"/>
    <col min="5768" max="5768" width="6.5546875" style="14" customWidth="1"/>
    <col min="5769" max="5769" width="5.6640625" style="14" customWidth="1"/>
    <col min="5770" max="5770" width="6.5546875" style="14" customWidth="1"/>
    <col min="5771" max="5771" width="5.6640625" style="14" customWidth="1"/>
    <col min="5772" max="5772" width="6.5546875" style="14" customWidth="1"/>
    <col min="5773" max="5773" width="5.6640625" style="14" customWidth="1"/>
    <col min="5774" max="5774" width="6.5546875" style="14" customWidth="1"/>
    <col min="5775" max="5775" width="5.6640625" style="14" customWidth="1"/>
    <col min="5776" max="5776" width="6.5546875" style="14" customWidth="1"/>
    <col min="5777" max="5777" width="24.44140625" style="14" customWidth="1"/>
    <col min="5778" max="5778" width="54.6640625" style="14" customWidth="1"/>
    <col min="5779" max="5785" width="4.5546875" style="14" customWidth="1"/>
    <col min="5786" max="6009" width="10.6640625" style="14"/>
    <col min="6010" max="6010" width="4" style="14" customWidth="1"/>
    <col min="6011" max="6013" width="3.5546875" style="14" customWidth="1"/>
    <col min="6014" max="6014" width="3.44140625" style="14" customWidth="1"/>
    <col min="6015" max="6015" width="6.5546875" style="14" bestFit="1" customWidth="1"/>
    <col min="6016" max="6016" width="25.44140625" style="14" bestFit="1" customWidth="1"/>
    <col min="6017" max="6018" width="37.5546875" style="14" customWidth="1"/>
    <col min="6019" max="6019" width="22.33203125" style="14" customWidth="1"/>
    <col min="6020" max="6020" width="25" style="14" customWidth="1"/>
    <col min="6021" max="6021" width="17.5546875" style="14" customWidth="1"/>
    <col min="6022" max="6022" width="13.5546875" style="14" customWidth="1"/>
    <col min="6023" max="6023" width="5.6640625" style="14" customWidth="1"/>
    <col min="6024" max="6024" width="6.5546875" style="14" customWidth="1"/>
    <col min="6025" max="6025" width="5.6640625" style="14" customWidth="1"/>
    <col min="6026" max="6026" width="6.5546875" style="14" customWidth="1"/>
    <col min="6027" max="6027" width="5.6640625" style="14" customWidth="1"/>
    <col min="6028" max="6028" width="6.5546875" style="14" customWidth="1"/>
    <col min="6029" max="6029" width="5.6640625" style="14" customWidth="1"/>
    <col min="6030" max="6030" width="6.5546875" style="14" customWidth="1"/>
    <col min="6031" max="6031" width="5.6640625" style="14" customWidth="1"/>
    <col min="6032" max="6032" width="6.5546875" style="14" customWidth="1"/>
    <col min="6033" max="6033" width="24.44140625" style="14" customWidth="1"/>
    <col min="6034" max="6034" width="54.6640625" style="14" customWidth="1"/>
    <col min="6035" max="6041" width="4.5546875" style="14" customWidth="1"/>
    <col min="6042" max="6265" width="10.6640625" style="14"/>
    <col min="6266" max="6266" width="4" style="14" customWidth="1"/>
    <col min="6267" max="6269" width="3.5546875" style="14" customWidth="1"/>
    <col min="6270" max="6270" width="3.44140625" style="14" customWidth="1"/>
    <col min="6271" max="6271" width="6.5546875" style="14" bestFit="1" customWidth="1"/>
    <col min="6272" max="6272" width="25.44140625" style="14" bestFit="1" customWidth="1"/>
    <col min="6273" max="6274" width="37.5546875" style="14" customWidth="1"/>
    <col min="6275" max="6275" width="22.33203125" style="14" customWidth="1"/>
    <col min="6276" max="6276" width="25" style="14" customWidth="1"/>
    <col min="6277" max="6277" width="17.5546875" style="14" customWidth="1"/>
    <col min="6278" max="6278" width="13.5546875" style="14" customWidth="1"/>
    <col min="6279" max="6279" width="5.6640625" style="14" customWidth="1"/>
    <col min="6280" max="6280" width="6.5546875" style="14" customWidth="1"/>
    <col min="6281" max="6281" width="5.6640625" style="14" customWidth="1"/>
    <col min="6282" max="6282" width="6.5546875" style="14" customWidth="1"/>
    <col min="6283" max="6283" width="5.6640625" style="14" customWidth="1"/>
    <col min="6284" max="6284" width="6.5546875" style="14" customWidth="1"/>
    <col min="6285" max="6285" width="5.6640625" style="14" customWidth="1"/>
    <col min="6286" max="6286" width="6.5546875" style="14" customWidth="1"/>
    <col min="6287" max="6287" width="5.6640625" style="14" customWidth="1"/>
    <col min="6288" max="6288" width="6.5546875" style="14" customWidth="1"/>
    <col min="6289" max="6289" width="24.44140625" style="14" customWidth="1"/>
    <col min="6290" max="6290" width="54.6640625" style="14" customWidth="1"/>
    <col min="6291" max="6297" width="4.5546875" style="14" customWidth="1"/>
    <col min="6298" max="6521" width="10.6640625" style="14"/>
    <col min="6522" max="6522" width="4" style="14" customWidth="1"/>
    <col min="6523" max="6525" width="3.5546875" style="14" customWidth="1"/>
    <col min="6526" max="6526" width="3.44140625" style="14" customWidth="1"/>
    <col min="6527" max="6527" width="6.5546875" style="14" bestFit="1" customWidth="1"/>
    <col min="6528" max="6528" width="25.44140625" style="14" bestFit="1" customWidth="1"/>
    <col min="6529" max="6530" width="37.5546875" style="14" customWidth="1"/>
    <col min="6531" max="6531" width="22.33203125" style="14" customWidth="1"/>
    <col min="6532" max="6532" width="25" style="14" customWidth="1"/>
    <col min="6533" max="6533" width="17.5546875" style="14" customWidth="1"/>
    <col min="6534" max="6534" width="13.5546875" style="14" customWidth="1"/>
    <col min="6535" max="6535" width="5.6640625" style="14" customWidth="1"/>
    <col min="6536" max="6536" width="6.5546875" style="14" customWidth="1"/>
    <col min="6537" max="6537" width="5.6640625" style="14" customWidth="1"/>
    <col min="6538" max="6538" width="6.5546875" style="14" customWidth="1"/>
    <col min="6539" max="6539" width="5.6640625" style="14" customWidth="1"/>
    <col min="6540" max="6540" width="6.5546875" style="14" customWidth="1"/>
    <col min="6541" max="6541" width="5.6640625" style="14" customWidth="1"/>
    <col min="6542" max="6542" width="6.5546875" style="14" customWidth="1"/>
    <col min="6543" max="6543" width="5.6640625" style="14" customWidth="1"/>
    <col min="6544" max="6544" width="6.5546875" style="14" customWidth="1"/>
    <col min="6545" max="6545" width="24.44140625" style="14" customWidth="1"/>
    <col min="6546" max="6546" width="54.6640625" style="14" customWidth="1"/>
    <col min="6547" max="6553" width="4.5546875" style="14" customWidth="1"/>
    <col min="6554" max="6777" width="10.6640625" style="14"/>
    <col min="6778" max="6778" width="4" style="14" customWidth="1"/>
    <col min="6779" max="6781" width="3.5546875" style="14" customWidth="1"/>
    <col min="6782" max="6782" width="3.44140625" style="14" customWidth="1"/>
    <col min="6783" max="6783" width="6.5546875" style="14" bestFit="1" customWidth="1"/>
    <col min="6784" max="6784" width="25.44140625" style="14" bestFit="1" customWidth="1"/>
    <col min="6785" max="6786" width="37.5546875" style="14" customWidth="1"/>
    <col min="6787" max="6787" width="22.33203125" style="14" customWidth="1"/>
    <col min="6788" max="6788" width="25" style="14" customWidth="1"/>
    <col min="6789" max="6789" width="17.5546875" style="14" customWidth="1"/>
    <col min="6790" max="6790" width="13.5546875" style="14" customWidth="1"/>
    <col min="6791" max="6791" width="5.6640625" style="14" customWidth="1"/>
    <col min="6792" max="6792" width="6.5546875" style="14" customWidth="1"/>
    <col min="6793" max="6793" width="5.6640625" style="14" customWidth="1"/>
    <col min="6794" max="6794" width="6.5546875" style="14" customWidth="1"/>
    <col min="6795" max="6795" width="5.6640625" style="14" customWidth="1"/>
    <col min="6796" max="6796" width="6.5546875" style="14" customWidth="1"/>
    <col min="6797" max="6797" width="5.6640625" style="14" customWidth="1"/>
    <col min="6798" max="6798" width="6.5546875" style="14" customWidth="1"/>
    <col min="6799" max="6799" width="5.6640625" style="14" customWidth="1"/>
    <col min="6800" max="6800" width="6.5546875" style="14" customWidth="1"/>
    <col min="6801" max="6801" width="24.44140625" style="14" customWidth="1"/>
    <col min="6802" max="6802" width="54.6640625" style="14" customWidth="1"/>
    <col min="6803" max="6809" width="4.5546875" style="14" customWidth="1"/>
    <col min="6810" max="7033" width="10.6640625" style="14"/>
    <col min="7034" max="7034" width="4" style="14" customWidth="1"/>
    <col min="7035" max="7037" width="3.5546875" style="14" customWidth="1"/>
    <col min="7038" max="7038" width="3.44140625" style="14" customWidth="1"/>
    <col min="7039" max="7039" width="6.5546875" style="14" bestFit="1" customWidth="1"/>
    <col min="7040" max="7040" width="25.44140625" style="14" bestFit="1" customWidth="1"/>
    <col min="7041" max="7042" width="37.5546875" style="14" customWidth="1"/>
    <col min="7043" max="7043" width="22.33203125" style="14" customWidth="1"/>
    <col min="7044" max="7044" width="25" style="14" customWidth="1"/>
    <col min="7045" max="7045" width="17.5546875" style="14" customWidth="1"/>
    <col min="7046" max="7046" width="13.5546875" style="14" customWidth="1"/>
    <col min="7047" max="7047" width="5.6640625" style="14" customWidth="1"/>
    <col min="7048" max="7048" width="6.5546875" style="14" customWidth="1"/>
    <col min="7049" max="7049" width="5.6640625" style="14" customWidth="1"/>
    <col min="7050" max="7050" width="6.5546875" style="14" customWidth="1"/>
    <col min="7051" max="7051" width="5.6640625" style="14" customWidth="1"/>
    <col min="7052" max="7052" width="6.5546875" style="14" customWidth="1"/>
    <col min="7053" max="7053" width="5.6640625" style="14" customWidth="1"/>
    <col min="7054" max="7054" width="6.5546875" style="14" customWidth="1"/>
    <col min="7055" max="7055" width="5.6640625" style="14" customWidth="1"/>
    <col min="7056" max="7056" width="6.5546875" style="14" customWidth="1"/>
    <col min="7057" max="7057" width="24.44140625" style="14" customWidth="1"/>
    <col min="7058" max="7058" width="54.6640625" style="14" customWidth="1"/>
    <col min="7059" max="7065" width="4.5546875" style="14" customWidth="1"/>
    <col min="7066" max="7289" width="10.6640625" style="14"/>
    <col min="7290" max="7290" width="4" style="14" customWidth="1"/>
    <col min="7291" max="7293" width="3.5546875" style="14" customWidth="1"/>
    <col min="7294" max="7294" width="3.44140625" style="14" customWidth="1"/>
    <col min="7295" max="7295" width="6.5546875" style="14" bestFit="1" customWidth="1"/>
    <col min="7296" max="7296" width="25.44140625" style="14" bestFit="1" customWidth="1"/>
    <col min="7297" max="7298" width="37.5546875" style="14" customWidth="1"/>
    <col min="7299" max="7299" width="22.33203125" style="14" customWidth="1"/>
    <col min="7300" max="7300" width="25" style="14" customWidth="1"/>
    <col min="7301" max="7301" width="17.5546875" style="14" customWidth="1"/>
    <col min="7302" max="7302" width="13.5546875" style="14" customWidth="1"/>
    <col min="7303" max="7303" width="5.6640625" style="14" customWidth="1"/>
    <col min="7304" max="7304" width="6.5546875" style="14" customWidth="1"/>
    <col min="7305" max="7305" width="5.6640625" style="14" customWidth="1"/>
    <col min="7306" max="7306" width="6.5546875" style="14" customWidth="1"/>
    <col min="7307" max="7307" width="5.6640625" style="14" customWidth="1"/>
    <col min="7308" max="7308" width="6.5546875" style="14" customWidth="1"/>
    <col min="7309" max="7309" width="5.6640625" style="14" customWidth="1"/>
    <col min="7310" max="7310" width="6.5546875" style="14" customWidth="1"/>
    <col min="7311" max="7311" width="5.6640625" style="14" customWidth="1"/>
    <col min="7312" max="7312" width="6.5546875" style="14" customWidth="1"/>
    <col min="7313" max="7313" width="24.44140625" style="14" customWidth="1"/>
    <col min="7314" max="7314" width="54.6640625" style="14" customWidth="1"/>
    <col min="7315" max="7321" width="4.5546875" style="14" customWidth="1"/>
    <col min="7322" max="7545" width="10.6640625" style="14"/>
    <col min="7546" max="7546" width="4" style="14" customWidth="1"/>
    <col min="7547" max="7549" width="3.5546875" style="14" customWidth="1"/>
    <col min="7550" max="7550" width="3.44140625" style="14" customWidth="1"/>
    <col min="7551" max="7551" width="6.5546875" style="14" bestFit="1" customWidth="1"/>
    <col min="7552" max="7552" width="25.44140625" style="14" bestFit="1" customWidth="1"/>
    <col min="7553" max="7554" width="37.5546875" style="14" customWidth="1"/>
    <col min="7555" max="7555" width="22.33203125" style="14" customWidth="1"/>
    <col min="7556" max="7556" width="25" style="14" customWidth="1"/>
    <col min="7557" max="7557" width="17.5546875" style="14" customWidth="1"/>
    <col min="7558" max="7558" width="13.5546875" style="14" customWidth="1"/>
    <col min="7559" max="7559" width="5.6640625" style="14" customWidth="1"/>
    <col min="7560" max="7560" width="6.5546875" style="14" customWidth="1"/>
    <col min="7561" max="7561" width="5.6640625" style="14" customWidth="1"/>
    <col min="7562" max="7562" width="6.5546875" style="14" customWidth="1"/>
    <col min="7563" max="7563" width="5.6640625" style="14" customWidth="1"/>
    <col min="7564" max="7564" width="6.5546875" style="14" customWidth="1"/>
    <col min="7565" max="7565" width="5.6640625" style="14" customWidth="1"/>
    <col min="7566" max="7566" width="6.5546875" style="14" customWidth="1"/>
    <col min="7567" max="7567" width="5.6640625" style="14" customWidth="1"/>
    <col min="7568" max="7568" width="6.5546875" style="14" customWidth="1"/>
    <col min="7569" max="7569" width="24.44140625" style="14" customWidth="1"/>
    <col min="7570" max="7570" width="54.6640625" style="14" customWidth="1"/>
    <col min="7571" max="7577" width="4.5546875" style="14" customWidth="1"/>
    <col min="7578" max="7801" width="10.6640625" style="14"/>
    <col min="7802" max="7802" width="4" style="14" customWidth="1"/>
    <col min="7803" max="7805" width="3.5546875" style="14" customWidth="1"/>
    <col min="7806" max="7806" width="3.44140625" style="14" customWidth="1"/>
    <col min="7807" max="7807" width="6.5546875" style="14" bestFit="1" customWidth="1"/>
    <col min="7808" max="7808" width="25.44140625" style="14" bestFit="1" customWidth="1"/>
    <col min="7809" max="7810" width="37.5546875" style="14" customWidth="1"/>
    <col min="7811" max="7811" width="22.33203125" style="14" customWidth="1"/>
    <col min="7812" max="7812" width="25" style="14" customWidth="1"/>
    <col min="7813" max="7813" width="17.5546875" style="14" customWidth="1"/>
    <col min="7814" max="7814" width="13.5546875" style="14" customWidth="1"/>
    <col min="7815" max="7815" width="5.6640625" style="14" customWidth="1"/>
    <col min="7816" max="7816" width="6.5546875" style="14" customWidth="1"/>
    <col min="7817" max="7817" width="5.6640625" style="14" customWidth="1"/>
    <col min="7818" max="7818" width="6.5546875" style="14" customWidth="1"/>
    <col min="7819" max="7819" width="5.6640625" style="14" customWidth="1"/>
    <col min="7820" max="7820" width="6.5546875" style="14" customWidth="1"/>
    <col min="7821" max="7821" width="5.6640625" style="14" customWidth="1"/>
    <col min="7822" max="7822" width="6.5546875" style="14" customWidth="1"/>
    <col min="7823" max="7823" width="5.6640625" style="14" customWidth="1"/>
    <col min="7824" max="7824" width="6.5546875" style="14" customWidth="1"/>
    <col min="7825" max="7825" width="24.44140625" style="14" customWidth="1"/>
    <col min="7826" max="7826" width="54.6640625" style="14" customWidth="1"/>
    <col min="7827" max="7833" width="4.5546875" style="14" customWidth="1"/>
    <col min="7834" max="8057" width="10.6640625" style="14"/>
    <col min="8058" max="8058" width="4" style="14" customWidth="1"/>
    <col min="8059" max="8061" width="3.5546875" style="14" customWidth="1"/>
    <col min="8062" max="8062" width="3.44140625" style="14" customWidth="1"/>
    <col min="8063" max="8063" width="6.5546875" style="14" bestFit="1" customWidth="1"/>
    <col min="8064" max="8064" width="25.44140625" style="14" bestFit="1" customWidth="1"/>
    <col min="8065" max="8066" width="37.5546875" style="14" customWidth="1"/>
    <col min="8067" max="8067" width="22.33203125" style="14" customWidth="1"/>
    <col min="8068" max="8068" width="25" style="14" customWidth="1"/>
    <col min="8069" max="8069" width="17.5546875" style="14" customWidth="1"/>
    <col min="8070" max="8070" width="13.5546875" style="14" customWidth="1"/>
    <col min="8071" max="8071" width="5.6640625" style="14" customWidth="1"/>
    <col min="8072" max="8072" width="6.5546875" style="14" customWidth="1"/>
    <col min="8073" max="8073" width="5.6640625" style="14" customWidth="1"/>
    <col min="8074" max="8074" width="6.5546875" style="14" customWidth="1"/>
    <col min="8075" max="8075" width="5.6640625" style="14" customWidth="1"/>
    <col min="8076" max="8076" width="6.5546875" style="14" customWidth="1"/>
    <col min="8077" max="8077" width="5.6640625" style="14" customWidth="1"/>
    <col min="8078" max="8078" width="6.5546875" style="14" customWidth="1"/>
    <col min="8079" max="8079" width="5.6640625" style="14" customWidth="1"/>
    <col min="8080" max="8080" width="6.5546875" style="14" customWidth="1"/>
    <col min="8081" max="8081" width="24.44140625" style="14" customWidth="1"/>
    <col min="8082" max="8082" width="54.6640625" style="14" customWidth="1"/>
    <col min="8083" max="8089" width="4.5546875" style="14" customWidth="1"/>
    <col min="8090" max="8313" width="10.6640625" style="14"/>
    <col min="8314" max="8314" width="4" style="14" customWidth="1"/>
    <col min="8315" max="8317" width="3.5546875" style="14" customWidth="1"/>
    <col min="8318" max="8318" width="3.44140625" style="14" customWidth="1"/>
    <col min="8319" max="8319" width="6.5546875" style="14" bestFit="1" customWidth="1"/>
    <col min="8320" max="8320" width="25.44140625" style="14" bestFit="1" customWidth="1"/>
    <col min="8321" max="8322" width="37.5546875" style="14" customWidth="1"/>
    <col min="8323" max="8323" width="22.33203125" style="14" customWidth="1"/>
    <col min="8324" max="8324" width="25" style="14" customWidth="1"/>
    <col min="8325" max="8325" width="17.5546875" style="14" customWidth="1"/>
    <col min="8326" max="8326" width="13.5546875" style="14" customWidth="1"/>
    <col min="8327" max="8327" width="5.6640625" style="14" customWidth="1"/>
    <col min="8328" max="8328" width="6.5546875" style="14" customWidth="1"/>
    <col min="8329" max="8329" width="5.6640625" style="14" customWidth="1"/>
    <col min="8330" max="8330" width="6.5546875" style="14" customWidth="1"/>
    <col min="8331" max="8331" width="5.6640625" style="14" customWidth="1"/>
    <col min="8332" max="8332" width="6.5546875" style="14" customWidth="1"/>
    <col min="8333" max="8333" width="5.6640625" style="14" customWidth="1"/>
    <col min="8334" max="8334" width="6.5546875" style="14" customWidth="1"/>
    <col min="8335" max="8335" width="5.6640625" style="14" customWidth="1"/>
    <col min="8336" max="8336" width="6.5546875" style="14" customWidth="1"/>
    <col min="8337" max="8337" width="24.44140625" style="14" customWidth="1"/>
    <col min="8338" max="8338" width="54.6640625" style="14" customWidth="1"/>
    <col min="8339" max="8345" width="4.5546875" style="14" customWidth="1"/>
    <col min="8346" max="8569" width="10.6640625" style="14"/>
    <col min="8570" max="8570" width="4" style="14" customWidth="1"/>
    <col min="8571" max="8573" width="3.5546875" style="14" customWidth="1"/>
    <col min="8574" max="8574" width="3.44140625" style="14" customWidth="1"/>
    <col min="8575" max="8575" width="6.5546875" style="14" bestFit="1" customWidth="1"/>
    <col min="8576" max="8576" width="25.44140625" style="14" bestFit="1" customWidth="1"/>
    <col min="8577" max="8578" width="37.5546875" style="14" customWidth="1"/>
    <col min="8579" max="8579" width="22.33203125" style="14" customWidth="1"/>
    <col min="8580" max="8580" width="25" style="14" customWidth="1"/>
    <col min="8581" max="8581" width="17.5546875" style="14" customWidth="1"/>
    <col min="8582" max="8582" width="13.5546875" style="14" customWidth="1"/>
    <col min="8583" max="8583" width="5.6640625" style="14" customWidth="1"/>
    <col min="8584" max="8584" width="6.5546875" style="14" customWidth="1"/>
    <col min="8585" max="8585" width="5.6640625" style="14" customWidth="1"/>
    <col min="8586" max="8586" width="6.5546875" style="14" customWidth="1"/>
    <col min="8587" max="8587" width="5.6640625" style="14" customWidth="1"/>
    <col min="8588" max="8588" width="6.5546875" style="14" customWidth="1"/>
    <col min="8589" max="8589" width="5.6640625" style="14" customWidth="1"/>
    <col min="8590" max="8590" width="6.5546875" style="14" customWidth="1"/>
    <col min="8591" max="8591" width="5.6640625" style="14" customWidth="1"/>
    <col min="8592" max="8592" width="6.5546875" style="14" customWidth="1"/>
    <col min="8593" max="8593" width="24.44140625" style="14" customWidth="1"/>
    <col min="8594" max="8594" width="54.6640625" style="14" customWidth="1"/>
    <col min="8595" max="8601" width="4.5546875" style="14" customWidth="1"/>
    <col min="8602" max="8825" width="10.6640625" style="14"/>
    <col min="8826" max="8826" width="4" style="14" customWidth="1"/>
    <col min="8827" max="8829" width="3.5546875" style="14" customWidth="1"/>
    <col min="8830" max="8830" width="3.44140625" style="14" customWidth="1"/>
    <col min="8831" max="8831" width="6.5546875" style="14" bestFit="1" customWidth="1"/>
    <col min="8832" max="8832" width="25.44140625" style="14" bestFit="1" customWidth="1"/>
    <col min="8833" max="8834" width="37.5546875" style="14" customWidth="1"/>
    <col min="8835" max="8835" width="22.33203125" style="14" customWidth="1"/>
    <col min="8836" max="8836" width="25" style="14" customWidth="1"/>
    <col min="8837" max="8837" width="17.5546875" style="14" customWidth="1"/>
    <col min="8838" max="8838" width="13.5546875" style="14" customWidth="1"/>
    <col min="8839" max="8839" width="5.6640625" style="14" customWidth="1"/>
    <col min="8840" max="8840" width="6.5546875" style="14" customWidth="1"/>
    <col min="8841" max="8841" width="5.6640625" style="14" customWidth="1"/>
    <col min="8842" max="8842" width="6.5546875" style="14" customWidth="1"/>
    <col min="8843" max="8843" width="5.6640625" style="14" customWidth="1"/>
    <col min="8844" max="8844" width="6.5546875" style="14" customWidth="1"/>
    <col min="8845" max="8845" width="5.6640625" style="14" customWidth="1"/>
    <col min="8846" max="8846" width="6.5546875" style="14" customWidth="1"/>
    <col min="8847" max="8847" width="5.6640625" style="14" customWidth="1"/>
    <col min="8848" max="8848" width="6.5546875" style="14" customWidth="1"/>
    <col min="8849" max="8849" width="24.44140625" style="14" customWidth="1"/>
    <col min="8850" max="8850" width="54.6640625" style="14" customWidth="1"/>
    <col min="8851" max="8857" width="4.5546875" style="14" customWidth="1"/>
    <col min="8858" max="9081" width="10.6640625" style="14"/>
    <col min="9082" max="9082" width="4" style="14" customWidth="1"/>
    <col min="9083" max="9085" width="3.5546875" style="14" customWidth="1"/>
    <col min="9086" max="9086" width="3.44140625" style="14" customWidth="1"/>
    <col min="9087" max="9087" width="6.5546875" style="14" bestFit="1" customWidth="1"/>
    <col min="9088" max="9088" width="25.44140625" style="14" bestFit="1" customWidth="1"/>
    <col min="9089" max="9090" width="37.5546875" style="14" customWidth="1"/>
    <col min="9091" max="9091" width="22.33203125" style="14" customWidth="1"/>
    <col min="9092" max="9092" width="25" style="14" customWidth="1"/>
    <col min="9093" max="9093" width="17.5546875" style="14" customWidth="1"/>
    <col min="9094" max="9094" width="13.5546875" style="14" customWidth="1"/>
    <col min="9095" max="9095" width="5.6640625" style="14" customWidth="1"/>
    <col min="9096" max="9096" width="6.5546875" style="14" customWidth="1"/>
    <col min="9097" max="9097" width="5.6640625" style="14" customWidth="1"/>
    <col min="9098" max="9098" width="6.5546875" style="14" customWidth="1"/>
    <col min="9099" max="9099" width="5.6640625" style="14" customWidth="1"/>
    <col min="9100" max="9100" width="6.5546875" style="14" customWidth="1"/>
    <col min="9101" max="9101" width="5.6640625" style="14" customWidth="1"/>
    <col min="9102" max="9102" width="6.5546875" style="14" customWidth="1"/>
    <col min="9103" max="9103" width="5.6640625" style="14" customWidth="1"/>
    <col min="9104" max="9104" width="6.5546875" style="14" customWidth="1"/>
    <col min="9105" max="9105" width="24.44140625" style="14" customWidth="1"/>
    <col min="9106" max="9106" width="54.6640625" style="14" customWidth="1"/>
    <col min="9107" max="9113" width="4.5546875" style="14" customWidth="1"/>
    <col min="9114" max="9337" width="10.6640625" style="14"/>
    <col min="9338" max="9338" width="4" style="14" customWidth="1"/>
    <col min="9339" max="9341" width="3.5546875" style="14" customWidth="1"/>
    <col min="9342" max="9342" width="3.44140625" style="14" customWidth="1"/>
    <col min="9343" max="9343" width="6.5546875" style="14" bestFit="1" customWidth="1"/>
    <col min="9344" max="9344" width="25.44140625" style="14" bestFit="1" customWidth="1"/>
    <col min="9345" max="9346" width="37.5546875" style="14" customWidth="1"/>
    <col min="9347" max="9347" width="22.33203125" style="14" customWidth="1"/>
    <col min="9348" max="9348" width="25" style="14" customWidth="1"/>
    <col min="9349" max="9349" width="17.5546875" style="14" customWidth="1"/>
    <col min="9350" max="9350" width="13.5546875" style="14" customWidth="1"/>
    <col min="9351" max="9351" width="5.6640625" style="14" customWidth="1"/>
    <col min="9352" max="9352" width="6.5546875" style="14" customWidth="1"/>
    <col min="9353" max="9353" width="5.6640625" style="14" customWidth="1"/>
    <col min="9354" max="9354" width="6.5546875" style="14" customWidth="1"/>
    <col min="9355" max="9355" width="5.6640625" style="14" customWidth="1"/>
    <col min="9356" max="9356" width="6.5546875" style="14" customWidth="1"/>
    <col min="9357" max="9357" width="5.6640625" style="14" customWidth="1"/>
    <col min="9358" max="9358" width="6.5546875" style="14" customWidth="1"/>
    <col min="9359" max="9359" width="5.6640625" style="14" customWidth="1"/>
    <col min="9360" max="9360" width="6.5546875" style="14" customWidth="1"/>
    <col min="9361" max="9361" width="24.44140625" style="14" customWidth="1"/>
    <col min="9362" max="9362" width="54.6640625" style="14" customWidth="1"/>
    <col min="9363" max="9369" width="4.5546875" style="14" customWidth="1"/>
    <col min="9370" max="9593" width="10.6640625" style="14"/>
    <col min="9594" max="9594" width="4" style="14" customWidth="1"/>
    <col min="9595" max="9597" width="3.5546875" style="14" customWidth="1"/>
    <col min="9598" max="9598" width="3.44140625" style="14" customWidth="1"/>
    <col min="9599" max="9599" width="6.5546875" style="14" bestFit="1" customWidth="1"/>
    <col min="9600" max="9600" width="25.44140625" style="14" bestFit="1" customWidth="1"/>
    <col min="9601" max="9602" width="37.5546875" style="14" customWidth="1"/>
    <col min="9603" max="9603" width="22.33203125" style="14" customWidth="1"/>
    <col min="9604" max="9604" width="25" style="14" customWidth="1"/>
    <col min="9605" max="9605" width="17.5546875" style="14" customWidth="1"/>
    <col min="9606" max="9606" width="13.5546875" style="14" customWidth="1"/>
    <col min="9607" max="9607" width="5.6640625" style="14" customWidth="1"/>
    <col min="9608" max="9608" width="6.5546875" style="14" customWidth="1"/>
    <col min="9609" max="9609" width="5.6640625" style="14" customWidth="1"/>
    <col min="9610" max="9610" width="6.5546875" style="14" customWidth="1"/>
    <col min="9611" max="9611" width="5.6640625" style="14" customWidth="1"/>
    <col min="9612" max="9612" width="6.5546875" style="14" customWidth="1"/>
    <col min="9613" max="9613" width="5.6640625" style="14" customWidth="1"/>
    <col min="9614" max="9614" width="6.5546875" style="14" customWidth="1"/>
    <col min="9615" max="9615" width="5.6640625" style="14" customWidth="1"/>
    <col min="9616" max="9616" width="6.5546875" style="14" customWidth="1"/>
    <col min="9617" max="9617" width="24.44140625" style="14" customWidth="1"/>
    <col min="9618" max="9618" width="54.6640625" style="14" customWidth="1"/>
    <col min="9619" max="9625" width="4.5546875" style="14" customWidth="1"/>
    <col min="9626" max="9849" width="10.6640625" style="14"/>
    <col min="9850" max="9850" width="4" style="14" customWidth="1"/>
    <col min="9851" max="9853" width="3.5546875" style="14" customWidth="1"/>
    <col min="9854" max="9854" width="3.44140625" style="14" customWidth="1"/>
    <col min="9855" max="9855" width="6.5546875" style="14" bestFit="1" customWidth="1"/>
    <col min="9856" max="9856" width="25.44140625" style="14" bestFit="1" customWidth="1"/>
    <col min="9857" max="9858" width="37.5546875" style="14" customWidth="1"/>
    <col min="9859" max="9859" width="22.33203125" style="14" customWidth="1"/>
    <col min="9860" max="9860" width="25" style="14" customWidth="1"/>
    <col min="9861" max="9861" width="17.5546875" style="14" customWidth="1"/>
    <col min="9862" max="9862" width="13.5546875" style="14" customWidth="1"/>
    <col min="9863" max="9863" width="5.6640625" style="14" customWidth="1"/>
    <col min="9864" max="9864" width="6.5546875" style="14" customWidth="1"/>
    <col min="9865" max="9865" width="5.6640625" style="14" customWidth="1"/>
    <col min="9866" max="9866" width="6.5546875" style="14" customWidth="1"/>
    <col min="9867" max="9867" width="5.6640625" style="14" customWidth="1"/>
    <col min="9868" max="9868" width="6.5546875" style="14" customWidth="1"/>
    <col min="9869" max="9869" width="5.6640625" style="14" customWidth="1"/>
    <col min="9870" max="9870" width="6.5546875" style="14" customWidth="1"/>
    <col min="9871" max="9871" width="5.6640625" style="14" customWidth="1"/>
    <col min="9872" max="9872" width="6.5546875" style="14" customWidth="1"/>
    <col min="9873" max="9873" width="24.44140625" style="14" customWidth="1"/>
    <col min="9874" max="9874" width="54.6640625" style="14" customWidth="1"/>
    <col min="9875" max="9881" width="4.5546875" style="14" customWidth="1"/>
    <col min="9882" max="10105" width="10.6640625" style="14"/>
    <col min="10106" max="10106" width="4" style="14" customWidth="1"/>
    <col min="10107" max="10109" width="3.5546875" style="14" customWidth="1"/>
    <col min="10110" max="10110" width="3.44140625" style="14" customWidth="1"/>
    <col min="10111" max="10111" width="6.5546875" style="14" bestFit="1" customWidth="1"/>
    <col min="10112" max="10112" width="25.44140625" style="14" bestFit="1" customWidth="1"/>
    <col min="10113" max="10114" width="37.5546875" style="14" customWidth="1"/>
    <col min="10115" max="10115" width="22.33203125" style="14" customWidth="1"/>
    <col min="10116" max="10116" width="25" style="14" customWidth="1"/>
    <col min="10117" max="10117" width="17.5546875" style="14" customWidth="1"/>
    <col min="10118" max="10118" width="13.5546875" style="14" customWidth="1"/>
    <col min="10119" max="10119" width="5.6640625" style="14" customWidth="1"/>
    <col min="10120" max="10120" width="6.5546875" style="14" customWidth="1"/>
    <col min="10121" max="10121" width="5.6640625" style="14" customWidth="1"/>
    <col min="10122" max="10122" width="6.5546875" style="14" customWidth="1"/>
    <col min="10123" max="10123" width="5.6640625" style="14" customWidth="1"/>
    <col min="10124" max="10124" width="6.5546875" style="14" customWidth="1"/>
    <col min="10125" max="10125" width="5.6640625" style="14" customWidth="1"/>
    <col min="10126" max="10126" width="6.5546875" style="14" customWidth="1"/>
    <col min="10127" max="10127" width="5.6640625" style="14" customWidth="1"/>
    <col min="10128" max="10128" width="6.5546875" style="14" customWidth="1"/>
    <col min="10129" max="10129" width="24.44140625" style="14" customWidth="1"/>
    <col min="10130" max="10130" width="54.6640625" style="14" customWidth="1"/>
    <col min="10131" max="10137" width="4.5546875" style="14" customWidth="1"/>
    <col min="10138" max="10361" width="10.6640625" style="14"/>
    <col min="10362" max="10362" width="4" style="14" customWidth="1"/>
    <col min="10363" max="10365" width="3.5546875" style="14" customWidth="1"/>
    <col min="10366" max="10366" width="3.44140625" style="14" customWidth="1"/>
    <col min="10367" max="10367" width="6.5546875" style="14" bestFit="1" customWidth="1"/>
    <col min="10368" max="10368" width="25.44140625" style="14" bestFit="1" customWidth="1"/>
    <col min="10369" max="10370" width="37.5546875" style="14" customWidth="1"/>
    <col min="10371" max="10371" width="22.33203125" style="14" customWidth="1"/>
    <col min="10372" max="10372" width="25" style="14" customWidth="1"/>
    <col min="10373" max="10373" width="17.5546875" style="14" customWidth="1"/>
    <col min="10374" max="10374" width="13.5546875" style="14" customWidth="1"/>
    <col min="10375" max="10375" width="5.6640625" style="14" customWidth="1"/>
    <col min="10376" max="10376" width="6.5546875" style="14" customWidth="1"/>
    <col min="10377" max="10377" width="5.6640625" style="14" customWidth="1"/>
    <col min="10378" max="10378" width="6.5546875" style="14" customWidth="1"/>
    <col min="10379" max="10379" width="5.6640625" style="14" customWidth="1"/>
    <col min="10380" max="10380" width="6.5546875" style="14" customWidth="1"/>
    <col min="10381" max="10381" width="5.6640625" style="14" customWidth="1"/>
    <col min="10382" max="10382" width="6.5546875" style="14" customWidth="1"/>
    <col min="10383" max="10383" width="5.6640625" style="14" customWidth="1"/>
    <col min="10384" max="10384" width="6.5546875" style="14" customWidth="1"/>
    <col min="10385" max="10385" width="24.44140625" style="14" customWidth="1"/>
    <col min="10386" max="10386" width="54.6640625" style="14" customWidth="1"/>
    <col min="10387" max="10393" width="4.5546875" style="14" customWidth="1"/>
    <col min="10394" max="10617" width="10.6640625" style="14"/>
    <col min="10618" max="10618" width="4" style="14" customWidth="1"/>
    <col min="10619" max="10621" width="3.5546875" style="14" customWidth="1"/>
    <col min="10622" max="10622" width="3.44140625" style="14" customWidth="1"/>
    <col min="10623" max="10623" width="6.5546875" style="14" bestFit="1" customWidth="1"/>
    <col min="10624" max="10624" width="25.44140625" style="14" bestFit="1" customWidth="1"/>
    <col min="10625" max="10626" width="37.5546875" style="14" customWidth="1"/>
    <col min="10627" max="10627" width="22.33203125" style="14" customWidth="1"/>
    <col min="10628" max="10628" width="25" style="14" customWidth="1"/>
    <col min="10629" max="10629" width="17.5546875" style="14" customWidth="1"/>
    <col min="10630" max="10630" width="13.5546875" style="14" customWidth="1"/>
    <col min="10631" max="10631" width="5.6640625" style="14" customWidth="1"/>
    <col min="10632" max="10632" width="6.5546875" style="14" customWidth="1"/>
    <col min="10633" max="10633" width="5.6640625" style="14" customWidth="1"/>
    <col min="10634" max="10634" width="6.5546875" style="14" customWidth="1"/>
    <col min="10635" max="10635" width="5.6640625" style="14" customWidth="1"/>
    <col min="10636" max="10636" width="6.5546875" style="14" customWidth="1"/>
    <col min="10637" max="10637" width="5.6640625" style="14" customWidth="1"/>
    <col min="10638" max="10638" width="6.5546875" style="14" customWidth="1"/>
    <col min="10639" max="10639" width="5.6640625" style="14" customWidth="1"/>
    <col min="10640" max="10640" width="6.5546875" style="14" customWidth="1"/>
    <col min="10641" max="10641" width="24.44140625" style="14" customWidth="1"/>
    <col min="10642" max="10642" width="54.6640625" style="14" customWidth="1"/>
    <col min="10643" max="10649" width="4.5546875" style="14" customWidth="1"/>
    <col min="10650" max="10873" width="10.6640625" style="14"/>
    <col min="10874" max="10874" width="4" style="14" customWidth="1"/>
    <col min="10875" max="10877" width="3.5546875" style="14" customWidth="1"/>
    <col min="10878" max="10878" width="3.44140625" style="14" customWidth="1"/>
    <col min="10879" max="10879" width="6.5546875" style="14" bestFit="1" customWidth="1"/>
    <col min="10880" max="10880" width="25.44140625" style="14" bestFit="1" customWidth="1"/>
    <col min="10881" max="10882" width="37.5546875" style="14" customWidth="1"/>
    <col min="10883" max="10883" width="22.33203125" style="14" customWidth="1"/>
    <col min="10884" max="10884" width="25" style="14" customWidth="1"/>
    <col min="10885" max="10885" width="17.5546875" style="14" customWidth="1"/>
    <col min="10886" max="10886" width="13.5546875" style="14" customWidth="1"/>
    <col min="10887" max="10887" width="5.6640625" style="14" customWidth="1"/>
    <col min="10888" max="10888" width="6.5546875" style="14" customWidth="1"/>
    <col min="10889" max="10889" width="5.6640625" style="14" customWidth="1"/>
    <col min="10890" max="10890" width="6.5546875" style="14" customWidth="1"/>
    <col min="10891" max="10891" width="5.6640625" style="14" customWidth="1"/>
    <col min="10892" max="10892" width="6.5546875" style="14" customWidth="1"/>
    <col min="10893" max="10893" width="5.6640625" style="14" customWidth="1"/>
    <col min="10894" max="10894" width="6.5546875" style="14" customWidth="1"/>
    <col min="10895" max="10895" width="5.6640625" style="14" customWidth="1"/>
    <col min="10896" max="10896" width="6.5546875" style="14" customWidth="1"/>
    <col min="10897" max="10897" width="24.44140625" style="14" customWidth="1"/>
    <col min="10898" max="10898" width="54.6640625" style="14" customWidth="1"/>
    <col min="10899" max="10905" width="4.5546875" style="14" customWidth="1"/>
    <col min="10906" max="11129" width="10.6640625" style="14"/>
    <col min="11130" max="11130" width="4" style="14" customWidth="1"/>
    <col min="11131" max="11133" width="3.5546875" style="14" customWidth="1"/>
    <col min="11134" max="11134" width="3.44140625" style="14" customWidth="1"/>
    <col min="11135" max="11135" width="6.5546875" style="14" bestFit="1" customWidth="1"/>
    <col min="11136" max="11136" width="25.44140625" style="14" bestFit="1" customWidth="1"/>
    <col min="11137" max="11138" width="37.5546875" style="14" customWidth="1"/>
    <col min="11139" max="11139" width="22.33203125" style="14" customWidth="1"/>
    <col min="11140" max="11140" width="25" style="14" customWidth="1"/>
    <col min="11141" max="11141" width="17.5546875" style="14" customWidth="1"/>
    <col min="11142" max="11142" width="13.5546875" style="14" customWidth="1"/>
    <col min="11143" max="11143" width="5.6640625" style="14" customWidth="1"/>
    <col min="11144" max="11144" width="6.5546875" style="14" customWidth="1"/>
    <col min="11145" max="11145" width="5.6640625" style="14" customWidth="1"/>
    <col min="11146" max="11146" width="6.5546875" style="14" customWidth="1"/>
    <col min="11147" max="11147" width="5.6640625" style="14" customWidth="1"/>
    <col min="11148" max="11148" width="6.5546875" style="14" customWidth="1"/>
    <col min="11149" max="11149" width="5.6640625" style="14" customWidth="1"/>
    <col min="11150" max="11150" width="6.5546875" style="14" customWidth="1"/>
    <col min="11151" max="11151" width="5.6640625" style="14" customWidth="1"/>
    <col min="11152" max="11152" width="6.5546875" style="14" customWidth="1"/>
    <col min="11153" max="11153" width="24.44140625" style="14" customWidth="1"/>
    <col min="11154" max="11154" width="54.6640625" style="14" customWidth="1"/>
    <col min="11155" max="11161" width="4.5546875" style="14" customWidth="1"/>
    <col min="11162" max="11385" width="10.6640625" style="14"/>
    <col min="11386" max="11386" width="4" style="14" customWidth="1"/>
    <col min="11387" max="11389" width="3.5546875" style="14" customWidth="1"/>
    <col min="11390" max="11390" width="3.44140625" style="14" customWidth="1"/>
    <col min="11391" max="11391" width="6.5546875" style="14" bestFit="1" customWidth="1"/>
    <col min="11392" max="11392" width="25.44140625" style="14" bestFit="1" customWidth="1"/>
    <col min="11393" max="11394" width="37.5546875" style="14" customWidth="1"/>
    <col min="11395" max="11395" width="22.33203125" style="14" customWidth="1"/>
    <col min="11396" max="11396" width="25" style="14" customWidth="1"/>
    <col min="11397" max="11397" width="17.5546875" style="14" customWidth="1"/>
    <col min="11398" max="11398" width="13.5546875" style="14" customWidth="1"/>
    <col min="11399" max="11399" width="5.6640625" style="14" customWidth="1"/>
    <col min="11400" max="11400" width="6.5546875" style="14" customWidth="1"/>
    <col min="11401" max="11401" width="5.6640625" style="14" customWidth="1"/>
    <col min="11402" max="11402" width="6.5546875" style="14" customWidth="1"/>
    <col min="11403" max="11403" width="5.6640625" style="14" customWidth="1"/>
    <col min="11404" max="11404" width="6.5546875" style="14" customWidth="1"/>
    <col min="11405" max="11405" width="5.6640625" style="14" customWidth="1"/>
    <col min="11406" max="11406" width="6.5546875" style="14" customWidth="1"/>
    <col min="11407" max="11407" width="5.6640625" style="14" customWidth="1"/>
    <col min="11408" max="11408" width="6.5546875" style="14" customWidth="1"/>
    <col min="11409" max="11409" width="24.44140625" style="14" customWidth="1"/>
    <col min="11410" max="11410" width="54.6640625" style="14" customWidth="1"/>
    <col min="11411" max="11417" width="4.5546875" style="14" customWidth="1"/>
    <col min="11418" max="11641" width="10.6640625" style="14"/>
    <col min="11642" max="11642" width="4" style="14" customWidth="1"/>
    <col min="11643" max="11645" width="3.5546875" style="14" customWidth="1"/>
    <col min="11646" max="11646" width="3.44140625" style="14" customWidth="1"/>
    <col min="11647" max="11647" width="6.5546875" style="14" bestFit="1" customWidth="1"/>
    <col min="11648" max="11648" width="25.44140625" style="14" bestFit="1" customWidth="1"/>
    <col min="11649" max="11650" width="37.5546875" style="14" customWidth="1"/>
    <col min="11651" max="11651" width="22.33203125" style="14" customWidth="1"/>
    <col min="11652" max="11652" width="25" style="14" customWidth="1"/>
    <col min="11653" max="11653" width="17.5546875" style="14" customWidth="1"/>
    <col min="11654" max="11654" width="13.5546875" style="14" customWidth="1"/>
    <col min="11655" max="11655" width="5.6640625" style="14" customWidth="1"/>
    <col min="11656" max="11656" width="6.5546875" style="14" customWidth="1"/>
    <col min="11657" max="11657" width="5.6640625" style="14" customWidth="1"/>
    <col min="11658" max="11658" width="6.5546875" style="14" customWidth="1"/>
    <col min="11659" max="11659" width="5.6640625" style="14" customWidth="1"/>
    <col min="11660" max="11660" width="6.5546875" style="14" customWidth="1"/>
    <col min="11661" max="11661" width="5.6640625" style="14" customWidth="1"/>
    <col min="11662" max="11662" width="6.5546875" style="14" customWidth="1"/>
    <col min="11663" max="11663" width="5.6640625" style="14" customWidth="1"/>
    <col min="11664" max="11664" width="6.5546875" style="14" customWidth="1"/>
    <col min="11665" max="11665" width="24.44140625" style="14" customWidth="1"/>
    <col min="11666" max="11666" width="54.6640625" style="14" customWidth="1"/>
    <col min="11667" max="11673" width="4.5546875" style="14" customWidth="1"/>
    <col min="11674" max="11897" width="10.6640625" style="14"/>
    <col min="11898" max="11898" width="4" style="14" customWidth="1"/>
    <col min="11899" max="11901" width="3.5546875" style="14" customWidth="1"/>
    <col min="11902" max="11902" width="3.44140625" style="14" customWidth="1"/>
    <col min="11903" max="11903" width="6.5546875" style="14" bestFit="1" customWidth="1"/>
    <col min="11904" max="11904" width="25.44140625" style="14" bestFit="1" customWidth="1"/>
    <col min="11905" max="11906" width="37.5546875" style="14" customWidth="1"/>
    <col min="11907" max="11907" width="22.33203125" style="14" customWidth="1"/>
    <col min="11908" max="11908" width="25" style="14" customWidth="1"/>
    <col min="11909" max="11909" width="17.5546875" style="14" customWidth="1"/>
    <col min="11910" max="11910" width="13.5546875" style="14" customWidth="1"/>
    <col min="11911" max="11911" width="5.6640625" style="14" customWidth="1"/>
    <col min="11912" max="11912" width="6.5546875" style="14" customWidth="1"/>
    <col min="11913" max="11913" width="5.6640625" style="14" customWidth="1"/>
    <col min="11914" max="11914" width="6.5546875" style="14" customWidth="1"/>
    <col min="11915" max="11915" width="5.6640625" style="14" customWidth="1"/>
    <col min="11916" max="11916" width="6.5546875" style="14" customWidth="1"/>
    <col min="11917" max="11917" width="5.6640625" style="14" customWidth="1"/>
    <col min="11918" max="11918" width="6.5546875" style="14" customWidth="1"/>
    <col min="11919" max="11919" width="5.6640625" style="14" customWidth="1"/>
    <col min="11920" max="11920" width="6.5546875" style="14" customWidth="1"/>
    <col min="11921" max="11921" width="24.44140625" style="14" customWidth="1"/>
    <col min="11922" max="11922" width="54.6640625" style="14" customWidth="1"/>
    <col min="11923" max="11929" width="4.5546875" style="14" customWidth="1"/>
    <col min="11930" max="12153" width="10.6640625" style="14"/>
    <col min="12154" max="12154" width="4" style="14" customWidth="1"/>
    <col min="12155" max="12157" width="3.5546875" style="14" customWidth="1"/>
    <col min="12158" max="12158" width="3.44140625" style="14" customWidth="1"/>
    <col min="12159" max="12159" width="6.5546875" style="14" bestFit="1" customWidth="1"/>
    <col min="12160" max="12160" width="25.44140625" style="14" bestFit="1" customWidth="1"/>
    <col min="12161" max="12162" width="37.5546875" style="14" customWidth="1"/>
    <col min="12163" max="12163" width="22.33203125" style="14" customWidth="1"/>
    <col min="12164" max="12164" width="25" style="14" customWidth="1"/>
    <col min="12165" max="12165" width="17.5546875" style="14" customWidth="1"/>
    <col min="12166" max="12166" width="13.5546875" style="14" customWidth="1"/>
    <col min="12167" max="12167" width="5.6640625" style="14" customWidth="1"/>
    <col min="12168" max="12168" width="6.5546875" style="14" customWidth="1"/>
    <col min="12169" max="12169" width="5.6640625" style="14" customWidth="1"/>
    <col min="12170" max="12170" width="6.5546875" style="14" customWidth="1"/>
    <col min="12171" max="12171" width="5.6640625" style="14" customWidth="1"/>
    <col min="12172" max="12172" width="6.5546875" style="14" customWidth="1"/>
    <col min="12173" max="12173" width="5.6640625" style="14" customWidth="1"/>
    <col min="12174" max="12174" width="6.5546875" style="14" customWidth="1"/>
    <col min="12175" max="12175" width="5.6640625" style="14" customWidth="1"/>
    <col min="12176" max="12176" width="6.5546875" style="14" customWidth="1"/>
    <col min="12177" max="12177" width="24.44140625" style="14" customWidth="1"/>
    <col min="12178" max="12178" width="54.6640625" style="14" customWidth="1"/>
    <col min="12179" max="12185" width="4.5546875" style="14" customWidth="1"/>
    <col min="12186" max="12409" width="10.6640625" style="14"/>
    <col min="12410" max="12410" width="4" style="14" customWidth="1"/>
    <col min="12411" max="12413" width="3.5546875" style="14" customWidth="1"/>
    <col min="12414" max="12414" width="3.44140625" style="14" customWidth="1"/>
    <col min="12415" max="12415" width="6.5546875" style="14" bestFit="1" customWidth="1"/>
    <col min="12416" max="12416" width="25.44140625" style="14" bestFit="1" customWidth="1"/>
    <col min="12417" max="12418" width="37.5546875" style="14" customWidth="1"/>
    <col min="12419" max="12419" width="22.33203125" style="14" customWidth="1"/>
    <col min="12420" max="12420" width="25" style="14" customWidth="1"/>
    <col min="12421" max="12421" width="17.5546875" style="14" customWidth="1"/>
    <col min="12422" max="12422" width="13.5546875" style="14" customWidth="1"/>
    <col min="12423" max="12423" width="5.6640625" style="14" customWidth="1"/>
    <col min="12424" max="12424" width="6.5546875" style="14" customWidth="1"/>
    <col min="12425" max="12425" width="5.6640625" style="14" customWidth="1"/>
    <col min="12426" max="12426" width="6.5546875" style="14" customWidth="1"/>
    <col min="12427" max="12427" width="5.6640625" style="14" customWidth="1"/>
    <col min="12428" max="12428" width="6.5546875" style="14" customWidth="1"/>
    <col min="12429" max="12429" width="5.6640625" style="14" customWidth="1"/>
    <col min="12430" max="12430" width="6.5546875" style="14" customWidth="1"/>
    <col min="12431" max="12431" width="5.6640625" style="14" customWidth="1"/>
    <col min="12432" max="12432" width="6.5546875" style="14" customWidth="1"/>
    <col min="12433" max="12433" width="24.44140625" style="14" customWidth="1"/>
    <col min="12434" max="12434" width="54.6640625" style="14" customWidth="1"/>
    <col min="12435" max="12441" width="4.5546875" style="14" customWidth="1"/>
    <col min="12442" max="12665" width="10.6640625" style="14"/>
    <col min="12666" max="12666" width="4" style="14" customWidth="1"/>
    <col min="12667" max="12669" width="3.5546875" style="14" customWidth="1"/>
    <col min="12670" max="12670" width="3.44140625" style="14" customWidth="1"/>
    <col min="12671" max="12671" width="6.5546875" style="14" bestFit="1" customWidth="1"/>
    <col min="12672" max="12672" width="25.44140625" style="14" bestFit="1" customWidth="1"/>
    <col min="12673" max="12674" width="37.5546875" style="14" customWidth="1"/>
    <col min="12675" max="12675" width="22.33203125" style="14" customWidth="1"/>
    <col min="12676" max="12676" width="25" style="14" customWidth="1"/>
    <col min="12677" max="12677" width="17.5546875" style="14" customWidth="1"/>
    <col min="12678" max="12678" width="13.5546875" style="14" customWidth="1"/>
    <col min="12679" max="12679" width="5.6640625" style="14" customWidth="1"/>
    <col min="12680" max="12680" width="6.5546875" style="14" customWidth="1"/>
    <col min="12681" max="12681" width="5.6640625" style="14" customWidth="1"/>
    <col min="12682" max="12682" width="6.5546875" style="14" customWidth="1"/>
    <col min="12683" max="12683" width="5.6640625" style="14" customWidth="1"/>
    <col min="12684" max="12684" width="6.5546875" style="14" customWidth="1"/>
    <col min="12685" max="12685" width="5.6640625" style="14" customWidth="1"/>
    <col min="12686" max="12686" width="6.5546875" style="14" customWidth="1"/>
    <col min="12687" max="12687" width="5.6640625" style="14" customWidth="1"/>
    <col min="12688" max="12688" width="6.5546875" style="14" customWidth="1"/>
    <col min="12689" max="12689" width="24.44140625" style="14" customWidth="1"/>
    <col min="12690" max="12690" width="54.6640625" style="14" customWidth="1"/>
    <col min="12691" max="12697" width="4.5546875" style="14" customWidth="1"/>
    <col min="12698" max="12921" width="10.6640625" style="14"/>
    <col min="12922" max="12922" width="4" style="14" customWidth="1"/>
    <col min="12923" max="12925" width="3.5546875" style="14" customWidth="1"/>
    <col min="12926" max="12926" width="3.44140625" style="14" customWidth="1"/>
    <col min="12927" max="12927" width="6.5546875" style="14" bestFit="1" customWidth="1"/>
    <col min="12928" max="12928" width="25.44140625" style="14" bestFit="1" customWidth="1"/>
    <col min="12929" max="12930" width="37.5546875" style="14" customWidth="1"/>
    <col min="12931" max="12931" width="22.33203125" style="14" customWidth="1"/>
    <col min="12932" max="12932" width="25" style="14" customWidth="1"/>
    <col min="12933" max="12933" width="17.5546875" style="14" customWidth="1"/>
    <col min="12934" max="12934" width="13.5546875" style="14" customWidth="1"/>
    <col min="12935" max="12935" width="5.6640625" style="14" customWidth="1"/>
    <col min="12936" max="12936" width="6.5546875" style="14" customWidth="1"/>
    <col min="12937" max="12937" width="5.6640625" style="14" customWidth="1"/>
    <col min="12938" max="12938" width="6.5546875" style="14" customWidth="1"/>
    <col min="12939" max="12939" width="5.6640625" style="14" customWidth="1"/>
    <col min="12940" max="12940" width="6.5546875" style="14" customWidth="1"/>
    <col min="12941" max="12941" width="5.6640625" style="14" customWidth="1"/>
    <col min="12942" max="12942" width="6.5546875" style="14" customWidth="1"/>
    <col min="12943" max="12943" width="5.6640625" style="14" customWidth="1"/>
    <col min="12944" max="12944" width="6.5546875" style="14" customWidth="1"/>
    <col min="12945" max="12945" width="24.44140625" style="14" customWidth="1"/>
    <col min="12946" max="12946" width="54.6640625" style="14" customWidth="1"/>
    <col min="12947" max="12953" width="4.5546875" style="14" customWidth="1"/>
    <col min="12954" max="13177" width="10.6640625" style="14"/>
    <col min="13178" max="13178" width="4" style="14" customWidth="1"/>
    <col min="13179" max="13181" width="3.5546875" style="14" customWidth="1"/>
    <col min="13182" max="13182" width="3.44140625" style="14" customWidth="1"/>
    <col min="13183" max="13183" width="6.5546875" style="14" bestFit="1" customWidth="1"/>
    <col min="13184" max="13184" width="25.44140625" style="14" bestFit="1" customWidth="1"/>
    <col min="13185" max="13186" width="37.5546875" style="14" customWidth="1"/>
    <col min="13187" max="13187" width="22.33203125" style="14" customWidth="1"/>
    <col min="13188" max="13188" width="25" style="14" customWidth="1"/>
    <col min="13189" max="13189" width="17.5546875" style="14" customWidth="1"/>
    <col min="13190" max="13190" width="13.5546875" style="14" customWidth="1"/>
    <col min="13191" max="13191" width="5.6640625" style="14" customWidth="1"/>
    <col min="13192" max="13192" width="6.5546875" style="14" customWidth="1"/>
    <col min="13193" max="13193" width="5.6640625" style="14" customWidth="1"/>
    <col min="13194" max="13194" width="6.5546875" style="14" customWidth="1"/>
    <col min="13195" max="13195" width="5.6640625" style="14" customWidth="1"/>
    <col min="13196" max="13196" width="6.5546875" style="14" customWidth="1"/>
    <col min="13197" max="13197" width="5.6640625" style="14" customWidth="1"/>
    <col min="13198" max="13198" width="6.5546875" style="14" customWidth="1"/>
    <col min="13199" max="13199" width="5.6640625" style="14" customWidth="1"/>
    <col min="13200" max="13200" width="6.5546875" style="14" customWidth="1"/>
    <col min="13201" max="13201" width="24.44140625" style="14" customWidth="1"/>
    <col min="13202" max="13202" width="54.6640625" style="14" customWidth="1"/>
    <col min="13203" max="13209" width="4.5546875" style="14" customWidth="1"/>
    <col min="13210" max="13433" width="10.6640625" style="14"/>
    <col min="13434" max="13434" width="4" style="14" customWidth="1"/>
    <col min="13435" max="13437" width="3.5546875" style="14" customWidth="1"/>
    <col min="13438" max="13438" width="3.44140625" style="14" customWidth="1"/>
    <col min="13439" max="13439" width="6.5546875" style="14" bestFit="1" customWidth="1"/>
    <col min="13440" max="13440" width="25.44140625" style="14" bestFit="1" customWidth="1"/>
    <col min="13441" max="13442" width="37.5546875" style="14" customWidth="1"/>
    <col min="13443" max="13443" width="22.33203125" style="14" customWidth="1"/>
    <col min="13444" max="13444" width="25" style="14" customWidth="1"/>
    <col min="13445" max="13445" width="17.5546875" style="14" customWidth="1"/>
    <col min="13446" max="13446" width="13.5546875" style="14" customWidth="1"/>
    <col min="13447" max="13447" width="5.6640625" style="14" customWidth="1"/>
    <col min="13448" max="13448" width="6.5546875" style="14" customWidth="1"/>
    <col min="13449" max="13449" width="5.6640625" style="14" customWidth="1"/>
    <col min="13450" max="13450" width="6.5546875" style="14" customWidth="1"/>
    <col min="13451" max="13451" width="5.6640625" style="14" customWidth="1"/>
    <col min="13452" max="13452" width="6.5546875" style="14" customWidth="1"/>
    <col min="13453" max="13453" width="5.6640625" style="14" customWidth="1"/>
    <col min="13454" max="13454" width="6.5546875" style="14" customWidth="1"/>
    <col min="13455" max="13455" width="5.6640625" style="14" customWidth="1"/>
    <col min="13456" max="13456" width="6.5546875" style="14" customWidth="1"/>
    <col min="13457" max="13457" width="24.44140625" style="14" customWidth="1"/>
    <col min="13458" max="13458" width="54.6640625" style="14" customWidth="1"/>
    <col min="13459" max="13465" width="4.5546875" style="14" customWidth="1"/>
    <col min="13466" max="13689" width="10.6640625" style="14"/>
    <col min="13690" max="13690" width="4" style="14" customWidth="1"/>
    <col min="13691" max="13693" width="3.5546875" style="14" customWidth="1"/>
    <col min="13694" max="13694" width="3.44140625" style="14" customWidth="1"/>
    <col min="13695" max="13695" width="6.5546875" style="14" bestFit="1" customWidth="1"/>
    <col min="13696" max="13696" width="25.44140625" style="14" bestFit="1" customWidth="1"/>
    <col min="13697" max="13698" width="37.5546875" style="14" customWidth="1"/>
    <col min="13699" max="13699" width="22.33203125" style="14" customWidth="1"/>
    <col min="13700" max="13700" width="25" style="14" customWidth="1"/>
    <col min="13701" max="13701" width="17.5546875" style="14" customWidth="1"/>
    <col min="13702" max="13702" width="13.5546875" style="14" customWidth="1"/>
    <col min="13703" max="13703" width="5.6640625" style="14" customWidth="1"/>
    <col min="13704" max="13704" width="6.5546875" style="14" customWidth="1"/>
    <col min="13705" max="13705" width="5.6640625" style="14" customWidth="1"/>
    <col min="13706" max="13706" width="6.5546875" style="14" customWidth="1"/>
    <col min="13707" max="13707" width="5.6640625" style="14" customWidth="1"/>
    <col min="13708" max="13708" width="6.5546875" style="14" customWidth="1"/>
    <col min="13709" max="13709" width="5.6640625" style="14" customWidth="1"/>
    <col min="13710" max="13710" width="6.5546875" style="14" customWidth="1"/>
    <col min="13711" max="13711" width="5.6640625" style="14" customWidth="1"/>
    <col min="13712" max="13712" width="6.5546875" style="14" customWidth="1"/>
    <col min="13713" max="13713" width="24.44140625" style="14" customWidth="1"/>
    <col min="13714" max="13714" width="54.6640625" style="14" customWidth="1"/>
    <col min="13715" max="13721" width="4.5546875" style="14" customWidth="1"/>
    <col min="13722" max="13945" width="10.6640625" style="14"/>
    <col min="13946" max="13946" width="4" style="14" customWidth="1"/>
    <col min="13947" max="13949" width="3.5546875" style="14" customWidth="1"/>
    <col min="13950" max="13950" width="3.44140625" style="14" customWidth="1"/>
    <col min="13951" max="13951" width="6.5546875" style="14" bestFit="1" customWidth="1"/>
    <col min="13952" max="13952" width="25.44140625" style="14" bestFit="1" customWidth="1"/>
    <col min="13953" max="13954" width="37.5546875" style="14" customWidth="1"/>
    <col min="13955" max="13955" width="22.33203125" style="14" customWidth="1"/>
    <col min="13956" max="13956" width="25" style="14" customWidth="1"/>
    <col min="13957" max="13957" width="17.5546875" style="14" customWidth="1"/>
    <col min="13958" max="13958" width="13.5546875" style="14" customWidth="1"/>
    <col min="13959" max="13959" width="5.6640625" style="14" customWidth="1"/>
    <col min="13960" max="13960" width="6.5546875" style="14" customWidth="1"/>
    <col min="13961" max="13961" width="5.6640625" style="14" customWidth="1"/>
    <col min="13962" max="13962" width="6.5546875" style="14" customWidth="1"/>
    <col min="13963" max="13963" width="5.6640625" style="14" customWidth="1"/>
    <col min="13964" max="13964" width="6.5546875" style="14" customWidth="1"/>
    <col min="13965" max="13965" width="5.6640625" style="14" customWidth="1"/>
    <col min="13966" max="13966" width="6.5546875" style="14" customWidth="1"/>
    <col min="13967" max="13967" width="5.6640625" style="14" customWidth="1"/>
    <col min="13968" max="13968" width="6.5546875" style="14" customWidth="1"/>
    <col min="13969" max="13969" width="24.44140625" style="14" customWidth="1"/>
    <col min="13970" max="13970" width="54.6640625" style="14" customWidth="1"/>
    <col min="13971" max="13977" width="4.5546875" style="14" customWidth="1"/>
    <col min="13978" max="14201" width="10.6640625" style="14"/>
    <col min="14202" max="14202" width="4" style="14" customWidth="1"/>
    <col min="14203" max="14205" width="3.5546875" style="14" customWidth="1"/>
    <col min="14206" max="14206" width="3.44140625" style="14" customWidth="1"/>
    <col min="14207" max="14207" width="6.5546875" style="14" bestFit="1" customWidth="1"/>
    <col min="14208" max="14208" width="25.44140625" style="14" bestFit="1" customWidth="1"/>
    <col min="14209" max="14210" width="37.5546875" style="14" customWidth="1"/>
    <col min="14211" max="14211" width="22.33203125" style="14" customWidth="1"/>
    <col min="14212" max="14212" width="25" style="14" customWidth="1"/>
    <col min="14213" max="14213" width="17.5546875" style="14" customWidth="1"/>
    <col min="14214" max="14214" width="13.5546875" style="14" customWidth="1"/>
    <col min="14215" max="14215" width="5.6640625" style="14" customWidth="1"/>
    <col min="14216" max="14216" width="6.5546875" style="14" customWidth="1"/>
    <col min="14217" max="14217" width="5.6640625" style="14" customWidth="1"/>
    <col min="14218" max="14218" width="6.5546875" style="14" customWidth="1"/>
    <col min="14219" max="14219" width="5.6640625" style="14" customWidth="1"/>
    <col min="14220" max="14220" width="6.5546875" style="14" customWidth="1"/>
    <col min="14221" max="14221" width="5.6640625" style="14" customWidth="1"/>
    <col min="14222" max="14222" width="6.5546875" style="14" customWidth="1"/>
    <col min="14223" max="14223" width="5.6640625" style="14" customWidth="1"/>
    <col min="14224" max="14224" width="6.5546875" style="14" customWidth="1"/>
    <col min="14225" max="14225" width="24.44140625" style="14" customWidth="1"/>
    <col min="14226" max="14226" width="54.6640625" style="14" customWidth="1"/>
    <col min="14227" max="14233" width="4.5546875" style="14" customWidth="1"/>
    <col min="14234" max="14457" width="10.6640625" style="14"/>
    <col min="14458" max="14458" width="4" style="14" customWidth="1"/>
    <col min="14459" max="14461" width="3.5546875" style="14" customWidth="1"/>
    <col min="14462" max="14462" width="3.44140625" style="14" customWidth="1"/>
    <col min="14463" max="14463" width="6.5546875" style="14" bestFit="1" customWidth="1"/>
    <col min="14464" max="14464" width="25.44140625" style="14" bestFit="1" customWidth="1"/>
    <col min="14465" max="14466" width="37.5546875" style="14" customWidth="1"/>
    <col min="14467" max="14467" width="22.33203125" style="14" customWidth="1"/>
    <col min="14468" max="14468" width="25" style="14" customWidth="1"/>
    <col min="14469" max="14469" width="17.5546875" style="14" customWidth="1"/>
    <col min="14470" max="14470" width="13.5546875" style="14" customWidth="1"/>
    <col min="14471" max="14471" width="5.6640625" style="14" customWidth="1"/>
    <col min="14472" max="14472" width="6.5546875" style="14" customWidth="1"/>
    <col min="14473" max="14473" width="5.6640625" style="14" customWidth="1"/>
    <col min="14474" max="14474" width="6.5546875" style="14" customWidth="1"/>
    <col min="14475" max="14475" width="5.6640625" style="14" customWidth="1"/>
    <col min="14476" max="14476" width="6.5546875" style="14" customWidth="1"/>
    <col min="14477" max="14477" width="5.6640625" style="14" customWidth="1"/>
    <col min="14478" max="14478" width="6.5546875" style="14" customWidth="1"/>
    <col min="14479" max="14479" width="5.6640625" style="14" customWidth="1"/>
    <col min="14480" max="14480" width="6.5546875" style="14" customWidth="1"/>
    <col min="14481" max="14481" width="24.44140625" style="14" customWidth="1"/>
    <col min="14482" max="14482" width="54.6640625" style="14" customWidth="1"/>
    <col min="14483" max="14489" width="4.5546875" style="14" customWidth="1"/>
    <col min="14490" max="14713" width="10.6640625" style="14"/>
    <col min="14714" max="14714" width="4" style="14" customWidth="1"/>
    <col min="14715" max="14717" width="3.5546875" style="14" customWidth="1"/>
    <col min="14718" max="14718" width="3.44140625" style="14" customWidth="1"/>
    <col min="14719" max="14719" width="6.5546875" style="14" bestFit="1" customWidth="1"/>
    <col min="14720" max="14720" width="25.44140625" style="14" bestFit="1" customWidth="1"/>
    <col min="14721" max="14722" width="37.5546875" style="14" customWidth="1"/>
    <col min="14723" max="14723" width="22.33203125" style="14" customWidth="1"/>
    <col min="14724" max="14724" width="25" style="14" customWidth="1"/>
    <col min="14725" max="14725" width="17.5546875" style="14" customWidth="1"/>
    <col min="14726" max="14726" width="13.5546875" style="14" customWidth="1"/>
    <col min="14727" max="14727" width="5.6640625" style="14" customWidth="1"/>
    <col min="14728" max="14728" width="6.5546875" style="14" customWidth="1"/>
    <col min="14729" max="14729" width="5.6640625" style="14" customWidth="1"/>
    <col min="14730" max="14730" width="6.5546875" style="14" customWidth="1"/>
    <col min="14731" max="14731" width="5.6640625" style="14" customWidth="1"/>
    <col min="14732" max="14732" width="6.5546875" style="14" customWidth="1"/>
    <col min="14733" max="14733" width="5.6640625" style="14" customWidth="1"/>
    <col min="14734" max="14734" width="6.5546875" style="14" customWidth="1"/>
    <col min="14735" max="14735" width="5.6640625" style="14" customWidth="1"/>
    <col min="14736" max="14736" width="6.5546875" style="14" customWidth="1"/>
    <col min="14737" max="14737" width="24.44140625" style="14" customWidth="1"/>
    <col min="14738" max="14738" width="54.6640625" style="14" customWidth="1"/>
    <col min="14739" max="14745" width="4.5546875" style="14" customWidth="1"/>
    <col min="14746" max="14969" width="10.6640625" style="14"/>
    <col min="14970" max="14970" width="4" style="14" customWidth="1"/>
    <col min="14971" max="14973" width="3.5546875" style="14" customWidth="1"/>
    <col min="14974" max="14974" width="3.44140625" style="14" customWidth="1"/>
    <col min="14975" max="14975" width="6.5546875" style="14" bestFit="1" customWidth="1"/>
    <col min="14976" max="14976" width="25.44140625" style="14" bestFit="1" customWidth="1"/>
    <col min="14977" max="14978" width="37.5546875" style="14" customWidth="1"/>
    <col min="14979" max="14979" width="22.33203125" style="14" customWidth="1"/>
    <col min="14980" max="14980" width="25" style="14" customWidth="1"/>
    <col min="14981" max="14981" width="17.5546875" style="14" customWidth="1"/>
    <col min="14982" max="14982" width="13.5546875" style="14" customWidth="1"/>
    <col min="14983" max="14983" width="5.6640625" style="14" customWidth="1"/>
    <col min="14984" max="14984" width="6.5546875" style="14" customWidth="1"/>
    <col min="14985" max="14985" width="5.6640625" style="14" customWidth="1"/>
    <col min="14986" max="14986" width="6.5546875" style="14" customWidth="1"/>
    <col min="14987" max="14987" width="5.6640625" style="14" customWidth="1"/>
    <col min="14988" max="14988" width="6.5546875" style="14" customWidth="1"/>
    <col min="14989" max="14989" width="5.6640625" style="14" customWidth="1"/>
    <col min="14990" max="14990" width="6.5546875" style="14" customWidth="1"/>
    <col min="14991" max="14991" width="5.6640625" style="14" customWidth="1"/>
    <col min="14992" max="14992" width="6.5546875" style="14" customWidth="1"/>
    <col min="14993" max="14993" width="24.44140625" style="14" customWidth="1"/>
    <col min="14994" max="14994" width="54.6640625" style="14" customWidth="1"/>
    <col min="14995" max="15001" width="4.5546875" style="14" customWidth="1"/>
    <col min="15002" max="15225" width="10.6640625" style="14"/>
    <col min="15226" max="15226" width="4" style="14" customWidth="1"/>
    <col min="15227" max="15229" width="3.5546875" style="14" customWidth="1"/>
    <col min="15230" max="15230" width="3.44140625" style="14" customWidth="1"/>
    <col min="15231" max="15231" width="6.5546875" style="14" bestFit="1" customWidth="1"/>
    <col min="15232" max="15232" width="25.44140625" style="14" bestFit="1" customWidth="1"/>
    <col min="15233" max="15234" width="37.5546875" style="14" customWidth="1"/>
    <col min="15235" max="15235" width="22.33203125" style="14" customWidth="1"/>
    <col min="15236" max="15236" width="25" style="14" customWidth="1"/>
    <col min="15237" max="15237" width="17.5546875" style="14" customWidth="1"/>
    <col min="15238" max="15238" width="13.5546875" style="14" customWidth="1"/>
    <col min="15239" max="15239" width="5.6640625" style="14" customWidth="1"/>
    <col min="15240" max="15240" width="6.5546875" style="14" customWidth="1"/>
    <col min="15241" max="15241" width="5.6640625" style="14" customWidth="1"/>
    <col min="15242" max="15242" width="6.5546875" style="14" customWidth="1"/>
    <col min="15243" max="15243" width="5.6640625" style="14" customWidth="1"/>
    <col min="15244" max="15244" width="6.5546875" style="14" customWidth="1"/>
    <col min="15245" max="15245" width="5.6640625" style="14" customWidth="1"/>
    <col min="15246" max="15246" width="6.5546875" style="14" customWidth="1"/>
    <col min="15247" max="15247" width="5.6640625" style="14" customWidth="1"/>
    <col min="15248" max="15248" width="6.5546875" style="14" customWidth="1"/>
    <col min="15249" max="15249" width="24.44140625" style="14" customWidth="1"/>
    <col min="15250" max="15250" width="54.6640625" style="14" customWidth="1"/>
    <col min="15251" max="15257" width="4.5546875" style="14" customWidth="1"/>
    <col min="15258" max="15481" width="10.6640625" style="14"/>
    <col min="15482" max="15482" width="4" style="14" customWidth="1"/>
    <col min="15483" max="15485" width="3.5546875" style="14" customWidth="1"/>
    <col min="15486" max="15486" width="3.44140625" style="14" customWidth="1"/>
    <col min="15487" max="15487" width="6.5546875" style="14" bestFit="1" customWidth="1"/>
    <col min="15488" max="15488" width="25.44140625" style="14" bestFit="1" customWidth="1"/>
    <col min="15489" max="15490" width="37.5546875" style="14" customWidth="1"/>
    <col min="15491" max="15491" width="22.33203125" style="14" customWidth="1"/>
    <col min="15492" max="15492" width="25" style="14" customWidth="1"/>
    <col min="15493" max="15493" width="17.5546875" style="14" customWidth="1"/>
    <col min="15494" max="15494" width="13.5546875" style="14" customWidth="1"/>
    <col min="15495" max="15495" width="5.6640625" style="14" customWidth="1"/>
    <col min="15496" max="15496" width="6.5546875" style="14" customWidth="1"/>
    <col min="15497" max="15497" width="5.6640625" style="14" customWidth="1"/>
    <col min="15498" max="15498" width="6.5546875" style="14" customWidth="1"/>
    <col min="15499" max="15499" width="5.6640625" style="14" customWidth="1"/>
    <col min="15500" max="15500" width="6.5546875" style="14" customWidth="1"/>
    <col min="15501" max="15501" width="5.6640625" style="14" customWidth="1"/>
    <col min="15502" max="15502" width="6.5546875" style="14" customWidth="1"/>
    <col min="15503" max="15503" width="5.6640625" style="14" customWidth="1"/>
    <col min="15504" max="15504" width="6.5546875" style="14" customWidth="1"/>
    <col min="15505" max="15505" width="24.44140625" style="14" customWidth="1"/>
    <col min="15506" max="15506" width="54.6640625" style="14" customWidth="1"/>
    <col min="15507" max="15513" width="4.5546875" style="14" customWidth="1"/>
    <col min="15514" max="15737" width="10.6640625" style="14"/>
    <col min="15738" max="15738" width="4" style="14" customWidth="1"/>
    <col min="15739" max="15741" width="3.5546875" style="14" customWidth="1"/>
    <col min="15742" max="15742" width="3.44140625" style="14" customWidth="1"/>
    <col min="15743" max="15743" width="6.5546875" style="14" bestFit="1" customWidth="1"/>
    <col min="15744" max="15744" width="25.44140625" style="14" bestFit="1" customWidth="1"/>
    <col min="15745" max="15746" width="37.5546875" style="14" customWidth="1"/>
    <col min="15747" max="15747" width="22.33203125" style="14" customWidth="1"/>
    <col min="15748" max="15748" width="25" style="14" customWidth="1"/>
    <col min="15749" max="15749" width="17.5546875" style="14" customWidth="1"/>
    <col min="15750" max="15750" width="13.5546875" style="14" customWidth="1"/>
    <col min="15751" max="15751" width="5.6640625" style="14" customWidth="1"/>
    <col min="15752" max="15752" width="6.5546875" style="14" customWidth="1"/>
    <col min="15753" max="15753" width="5.6640625" style="14" customWidth="1"/>
    <col min="15754" max="15754" width="6.5546875" style="14" customWidth="1"/>
    <col min="15755" max="15755" width="5.6640625" style="14" customWidth="1"/>
    <col min="15756" max="15756" width="6.5546875" style="14" customWidth="1"/>
    <col min="15757" max="15757" width="5.6640625" style="14" customWidth="1"/>
    <col min="15758" max="15758" width="6.5546875" style="14" customWidth="1"/>
    <col min="15759" max="15759" width="5.6640625" style="14" customWidth="1"/>
    <col min="15760" max="15760" width="6.5546875" style="14" customWidth="1"/>
    <col min="15761" max="15761" width="24.44140625" style="14" customWidth="1"/>
    <col min="15762" max="15762" width="54.6640625" style="14" customWidth="1"/>
    <col min="15763" max="15769" width="4.5546875" style="14" customWidth="1"/>
    <col min="15770" max="15993" width="10.6640625" style="14"/>
    <col min="15994" max="15994" width="4" style="14" customWidth="1"/>
    <col min="15995" max="15997" width="3.5546875" style="14" customWidth="1"/>
    <col min="15998" max="15998" width="3.44140625" style="14" customWidth="1"/>
    <col min="15999" max="15999" width="6.5546875" style="14" bestFit="1" customWidth="1"/>
    <col min="16000" max="16000" width="25.44140625" style="14" bestFit="1" customWidth="1"/>
    <col min="16001" max="16002" width="37.5546875" style="14" customWidth="1"/>
    <col min="16003" max="16003" width="22.33203125" style="14" customWidth="1"/>
    <col min="16004" max="16004" width="25" style="14" customWidth="1"/>
    <col min="16005" max="16005" width="17.5546875" style="14" customWidth="1"/>
    <col min="16006" max="16006" width="13.5546875" style="14" customWidth="1"/>
    <col min="16007" max="16007" width="5.6640625" style="14" customWidth="1"/>
    <col min="16008" max="16008" width="6.5546875" style="14" customWidth="1"/>
    <col min="16009" max="16009" width="5.6640625" style="14" customWidth="1"/>
    <col min="16010" max="16010" width="6.5546875" style="14" customWidth="1"/>
    <col min="16011" max="16011" width="5.6640625" style="14" customWidth="1"/>
    <col min="16012" max="16012" width="6.5546875" style="14" customWidth="1"/>
    <col min="16013" max="16013" width="5.6640625" style="14" customWidth="1"/>
    <col min="16014" max="16014" width="6.5546875" style="14" customWidth="1"/>
    <col min="16015" max="16015" width="5.6640625" style="14" customWidth="1"/>
    <col min="16016" max="16016" width="6.5546875" style="14" customWidth="1"/>
    <col min="16017" max="16017" width="24.44140625" style="14" customWidth="1"/>
    <col min="16018" max="16018" width="54.6640625" style="14" customWidth="1"/>
    <col min="16019" max="16025" width="4.5546875" style="14" customWidth="1"/>
    <col min="16026" max="16192" width="10.6640625" style="14"/>
    <col min="16193" max="16384" width="10.6640625" style="14" customWidth="1"/>
  </cols>
  <sheetData>
    <row r="1" spans="1:24" ht="18">
      <c r="K1" s="29"/>
    </row>
    <row r="2" spans="1:24" ht="18">
      <c r="G2" s="17"/>
      <c r="K2" s="30"/>
      <c r="L2" s="290"/>
      <c r="M2" s="270"/>
      <c r="N2" s="270"/>
      <c r="O2" s="278"/>
    </row>
    <row r="3" spans="1:24" ht="30" customHeight="1">
      <c r="D3" s="32" t="s">
        <v>0</v>
      </c>
      <c r="H3" s="14"/>
      <c r="I3" s="15"/>
      <c r="L3" s="30"/>
      <c r="M3" s="271"/>
      <c r="N3" s="271"/>
      <c r="O3" s="279"/>
      <c r="P3" s="275"/>
    </row>
    <row r="4" spans="1:24" ht="24.75" customHeight="1">
      <c r="H4" s="18"/>
      <c r="I4" s="15"/>
      <c r="L4" s="30"/>
      <c r="M4" s="271"/>
      <c r="N4" s="271"/>
      <c r="O4" s="279"/>
      <c r="P4" s="275"/>
    </row>
    <row r="5" spans="1:24" s="19" customFormat="1" ht="23.25" customHeight="1">
      <c r="C5" s="13" t="s">
        <v>1</v>
      </c>
      <c r="D5" s="46" t="s">
        <v>2</v>
      </c>
      <c r="E5" s="47"/>
      <c r="F5" s="47"/>
      <c r="G5" s="47"/>
      <c r="H5" s="47"/>
      <c r="I5" s="48"/>
      <c r="K5" s="30"/>
      <c r="L5" s="286"/>
      <c r="M5" s="272"/>
      <c r="N5" s="272"/>
      <c r="O5" s="280"/>
      <c r="P5" s="276"/>
      <c r="Q5" s="286"/>
      <c r="R5" s="294"/>
      <c r="S5" s="286"/>
    </row>
    <row r="6" spans="1:24" s="19" customFormat="1" ht="6" customHeight="1">
      <c r="C6" s="13"/>
      <c r="D6" s="39"/>
      <c r="E6" s="39"/>
      <c r="F6" s="39"/>
      <c r="G6" s="39"/>
      <c r="H6" s="39"/>
      <c r="I6" s="20"/>
      <c r="K6" s="30"/>
      <c r="L6" s="286"/>
      <c r="M6" s="272"/>
      <c r="N6" s="272"/>
      <c r="O6" s="280"/>
      <c r="P6" s="276"/>
      <c r="Q6" s="286"/>
      <c r="R6" s="294"/>
      <c r="S6" s="286"/>
    </row>
    <row r="7" spans="1:24" s="19" customFormat="1" ht="23.25" customHeight="1">
      <c r="C7" s="36" t="s">
        <v>3</v>
      </c>
      <c r="D7" s="491" t="s">
        <v>4</v>
      </c>
      <c r="E7" s="491"/>
      <c r="F7" s="491"/>
      <c r="G7" s="491"/>
      <c r="H7" s="491"/>
      <c r="I7" s="491"/>
      <c r="J7"/>
      <c r="K7"/>
      <c r="L7" s="284"/>
      <c r="M7" s="26"/>
      <c r="N7" s="26"/>
      <c r="O7" s="281"/>
      <c r="P7" s="277"/>
      <c r="Q7" s="286"/>
      <c r="R7" s="294"/>
      <c r="S7" s="286"/>
    </row>
    <row r="8" spans="1:24" ht="23.25" customHeight="1">
      <c r="A8" s="19"/>
      <c r="B8" s="19"/>
      <c r="C8" s="50"/>
      <c r="D8" s="7"/>
      <c r="E8" s="7"/>
      <c r="F8" s="7"/>
      <c r="G8" s="7"/>
      <c r="H8" s="7"/>
      <c r="I8" s="7"/>
      <c r="J8" s="7"/>
      <c r="K8" s="7"/>
      <c r="L8" s="284"/>
      <c r="M8" s="283"/>
      <c r="N8" s="283"/>
      <c r="O8" s="284"/>
      <c r="P8" s="285"/>
      <c r="Q8" s="286"/>
      <c r="R8" s="294"/>
      <c r="S8" s="286"/>
      <c r="T8" s="19"/>
      <c r="U8" s="19"/>
      <c r="V8" s="19"/>
      <c r="W8" s="19"/>
      <c r="X8" s="19"/>
    </row>
    <row r="9" spans="1:24" ht="23.25" customHeight="1">
      <c r="A9" s="19"/>
      <c r="B9" s="19"/>
      <c r="C9" s="19"/>
      <c r="D9" s="19"/>
      <c r="E9" s="19"/>
      <c r="F9" s="19"/>
      <c r="G9" s="19"/>
      <c r="H9" s="286"/>
      <c r="I9" s="19"/>
      <c r="J9" s="19"/>
      <c r="K9" s="19"/>
      <c r="M9" s="272"/>
      <c r="N9" s="272"/>
      <c r="O9" s="286"/>
      <c r="P9" s="276"/>
      <c r="Q9" s="286"/>
      <c r="R9" s="294"/>
      <c r="S9" s="286"/>
      <c r="T9" s="19"/>
      <c r="U9" s="19"/>
      <c r="V9" s="19"/>
      <c r="W9" s="19"/>
      <c r="X9" s="19"/>
    </row>
    <row r="10" spans="1:24" ht="17.25" customHeight="1">
      <c r="A10" s="19"/>
      <c r="B10" s="287"/>
      <c r="C10" s="253" t="s">
        <v>5</v>
      </c>
      <c r="D10" s="253"/>
      <c r="E10" s="253"/>
      <c r="F10" s="253"/>
      <c r="G10" s="44"/>
      <c r="H10" s="94"/>
      <c r="I10" s="44"/>
      <c r="J10" s="44"/>
      <c r="K10" s="44"/>
      <c r="L10" s="288"/>
      <c r="M10" s="288"/>
      <c r="N10" s="288"/>
      <c r="O10" s="94"/>
      <c r="P10" s="94"/>
      <c r="Q10" s="289"/>
      <c r="R10" s="147"/>
      <c r="S10" s="94"/>
      <c r="T10" s="250" t="s">
        <v>6</v>
      </c>
      <c r="U10" s="250"/>
      <c r="V10" s="250"/>
      <c r="W10" s="250"/>
      <c r="X10" s="251" t="s">
        <v>7</v>
      </c>
    </row>
    <row r="11" spans="1:24" s="3" customFormat="1" ht="26.1" customHeight="1">
      <c r="A11" s="291"/>
      <c r="B11" s="235" t="s">
        <v>8</v>
      </c>
      <c r="C11" s="236" t="s">
        <v>9</v>
      </c>
      <c r="D11" s="237" t="s">
        <v>10</v>
      </c>
      <c r="E11" s="236" t="s">
        <v>11</v>
      </c>
      <c r="F11" s="236" t="s">
        <v>12</v>
      </c>
      <c r="G11" s="233" t="s">
        <v>13</v>
      </c>
      <c r="H11" s="233" t="s">
        <v>14</v>
      </c>
      <c r="I11" s="233" t="s">
        <v>15</v>
      </c>
      <c r="J11" s="232" t="s">
        <v>16</v>
      </c>
      <c r="K11" s="232"/>
      <c r="L11" s="37"/>
      <c r="M11" s="232"/>
      <c r="N11" s="232"/>
      <c r="O11" s="489" t="s">
        <v>17</v>
      </c>
      <c r="P11" s="489" t="s">
        <v>18</v>
      </c>
      <c r="Q11" s="27" t="s">
        <v>19</v>
      </c>
      <c r="R11" s="292"/>
      <c r="S11" s="27"/>
      <c r="T11" s="74" t="s">
        <v>20</v>
      </c>
      <c r="U11" s="74" t="s">
        <v>21</v>
      </c>
      <c r="V11" s="74" t="s">
        <v>22</v>
      </c>
      <c r="W11" s="74" t="s">
        <v>23</v>
      </c>
      <c r="X11" s="251"/>
    </row>
    <row r="12" spans="1:24" s="5" customFormat="1" ht="52.5" customHeight="1">
      <c r="B12" s="252"/>
      <c r="C12" s="254"/>
      <c r="D12" s="255"/>
      <c r="E12" s="254"/>
      <c r="F12" s="254"/>
      <c r="G12" s="256"/>
      <c r="H12" s="256"/>
      <c r="I12" s="256"/>
      <c r="J12" s="37" t="s">
        <v>24</v>
      </c>
      <c r="K12" s="37" t="s">
        <v>25</v>
      </c>
      <c r="L12" s="37" t="s">
        <v>26</v>
      </c>
      <c r="M12" s="37" t="s">
        <v>27</v>
      </c>
      <c r="N12" s="37" t="s">
        <v>28</v>
      </c>
      <c r="O12" s="490"/>
      <c r="P12" s="490"/>
      <c r="Q12" s="27" t="s">
        <v>29</v>
      </c>
      <c r="R12" s="292" t="s">
        <v>30</v>
      </c>
      <c r="S12" s="27" t="s">
        <v>31</v>
      </c>
      <c r="T12" s="49" t="s">
        <v>32</v>
      </c>
      <c r="U12" s="49" t="s">
        <v>32</v>
      </c>
      <c r="V12" s="49" t="s">
        <v>32</v>
      </c>
      <c r="W12" s="49" t="s">
        <v>32</v>
      </c>
      <c r="X12" s="49" t="s">
        <v>32</v>
      </c>
    </row>
    <row r="13" spans="1:24" s="5" customFormat="1" ht="66" hidden="1" customHeight="1">
      <c r="B13" s="339" t="s">
        <v>33</v>
      </c>
      <c r="C13" s="338" t="s">
        <v>34</v>
      </c>
      <c r="D13" s="338" t="s">
        <v>35</v>
      </c>
      <c r="E13" s="338" t="s">
        <v>36</v>
      </c>
      <c r="F13" s="338" t="s">
        <v>37</v>
      </c>
      <c r="G13" s="338" t="s">
        <v>38</v>
      </c>
      <c r="H13" s="338" t="s">
        <v>39</v>
      </c>
      <c r="I13" s="405" t="s">
        <v>40</v>
      </c>
      <c r="J13" s="338" t="s">
        <v>41</v>
      </c>
      <c r="K13" s="338" t="s">
        <v>42</v>
      </c>
      <c r="L13" s="335" t="s">
        <v>43</v>
      </c>
      <c r="M13" s="185" t="s">
        <v>44</v>
      </c>
      <c r="N13" s="53" t="s">
        <v>44</v>
      </c>
      <c r="O13" s="190" t="s">
        <v>45</v>
      </c>
      <c r="P13" s="336" t="s">
        <v>46</v>
      </c>
      <c r="Q13" s="190" t="s">
        <v>47</v>
      </c>
      <c r="R13" s="190" t="s">
        <v>48</v>
      </c>
      <c r="S13" s="337" t="s">
        <v>49</v>
      </c>
      <c r="T13" s="341">
        <v>1</v>
      </c>
      <c r="U13" s="341">
        <v>1</v>
      </c>
      <c r="V13" s="341">
        <v>1</v>
      </c>
      <c r="W13" s="341">
        <v>1</v>
      </c>
      <c r="X13" s="341">
        <v>1</v>
      </c>
    </row>
    <row r="14" spans="1:24" ht="66" hidden="1" customHeight="1">
      <c r="A14" s="19"/>
      <c r="B14" s="339" t="s">
        <v>33</v>
      </c>
      <c r="C14" s="338" t="s">
        <v>34</v>
      </c>
      <c r="D14" s="338" t="s">
        <v>35</v>
      </c>
      <c r="E14" s="338" t="s">
        <v>36</v>
      </c>
      <c r="F14" s="338" t="s">
        <v>37</v>
      </c>
      <c r="G14" s="338" t="s">
        <v>38</v>
      </c>
      <c r="H14" s="338" t="s">
        <v>50</v>
      </c>
      <c r="I14" s="405" t="s">
        <v>51</v>
      </c>
      <c r="J14" s="338" t="s">
        <v>52</v>
      </c>
      <c r="K14" s="338" t="s">
        <v>53</v>
      </c>
      <c r="L14" s="335" t="s">
        <v>43</v>
      </c>
      <c r="M14" s="185" t="s">
        <v>44</v>
      </c>
      <c r="N14" s="53" t="s">
        <v>44</v>
      </c>
      <c r="O14" s="190" t="s">
        <v>45</v>
      </c>
      <c r="P14" s="336" t="s">
        <v>46</v>
      </c>
      <c r="Q14" s="190" t="s">
        <v>47</v>
      </c>
      <c r="R14" s="190" t="s">
        <v>48</v>
      </c>
      <c r="S14" s="337" t="s">
        <v>49</v>
      </c>
      <c r="T14" s="341">
        <v>1</v>
      </c>
      <c r="U14" s="341">
        <v>1</v>
      </c>
      <c r="V14" s="341">
        <v>1</v>
      </c>
      <c r="W14" s="341">
        <v>1</v>
      </c>
      <c r="X14" s="341">
        <v>1</v>
      </c>
    </row>
    <row r="15" spans="1:24" ht="106.35" customHeight="1">
      <c r="A15" s="19"/>
      <c r="B15" s="339" t="s">
        <v>33</v>
      </c>
      <c r="C15" s="339" t="s">
        <v>54</v>
      </c>
      <c r="D15" s="339" t="s">
        <v>55</v>
      </c>
      <c r="E15" s="339" t="s">
        <v>56</v>
      </c>
      <c r="F15" s="339" t="s">
        <v>57</v>
      </c>
      <c r="G15" s="339" t="s">
        <v>58</v>
      </c>
      <c r="H15" s="339" t="s">
        <v>59</v>
      </c>
      <c r="I15" s="339" t="s">
        <v>60</v>
      </c>
      <c r="J15" s="339" t="s">
        <v>61</v>
      </c>
      <c r="K15" s="339" t="s">
        <v>62</v>
      </c>
      <c r="L15" s="54" t="s">
        <v>63</v>
      </c>
      <c r="M15" s="53" t="s">
        <v>44</v>
      </c>
      <c r="N15" s="53" t="s">
        <v>44</v>
      </c>
      <c r="O15" s="52" t="s">
        <v>45</v>
      </c>
      <c r="P15" s="53" t="s">
        <v>46</v>
      </c>
      <c r="Q15" s="52" t="s">
        <v>47</v>
      </c>
      <c r="R15" s="52" t="s">
        <v>64</v>
      </c>
      <c r="S15" s="343">
        <v>113500000</v>
      </c>
      <c r="T15" s="344">
        <v>0.3</v>
      </c>
      <c r="U15" s="344">
        <v>0.5</v>
      </c>
      <c r="V15" s="344">
        <v>0.2</v>
      </c>
      <c r="W15" s="344"/>
      <c r="X15" s="344">
        <f t="shared" ref="X15:X22" si="0">+SUM(T15:W15)</f>
        <v>1</v>
      </c>
    </row>
    <row r="16" spans="1:24" ht="90.6" customHeight="1">
      <c r="A16" s="19"/>
      <c r="B16" s="339" t="s">
        <v>65</v>
      </c>
      <c r="C16" s="339" t="s">
        <v>66</v>
      </c>
      <c r="D16" s="339" t="s">
        <v>67</v>
      </c>
      <c r="E16" s="339" t="s">
        <v>56</v>
      </c>
      <c r="F16" s="339" t="s">
        <v>37</v>
      </c>
      <c r="G16" s="339" t="s">
        <v>68</v>
      </c>
      <c r="H16" s="339" t="s">
        <v>69</v>
      </c>
      <c r="I16" s="339" t="s">
        <v>70</v>
      </c>
      <c r="J16" s="339" t="s">
        <v>71</v>
      </c>
      <c r="K16" s="339" t="s">
        <v>72</v>
      </c>
      <c r="L16" s="54" t="s">
        <v>63</v>
      </c>
      <c r="M16" s="53" t="s">
        <v>44</v>
      </c>
      <c r="N16" s="53" t="s">
        <v>44</v>
      </c>
      <c r="O16" s="52" t="s">
        <v>45</v>
      </c>
      <c r="P16" s="53" t="s">
        <v>46</v>
      </c>
      <c r="Q16" s="52" t="s">
        <v>47</v>
      </c>
      <c r="R16" s="52" t="s">
        <v>48</v>
      </c>
      <c r="S16" s="345" t="s">
        <v>37</v>
      </c>
      <c r="T16" s="346">
        <v>1</v>
      </c>
      <c r="U16" s="346">
        <v>1</v>
      </c>
      <c r="V16" s="346">
        <v>1</v>
      </c>
      <c r="W16" s="346">
        <v>1</v>
      </c>
      <c r="X16" s="347">
        <f t="shared" si="0"/>
        <v>4</v>
      </c>
    </row>
    <row r="17" spans="1:25" ht="81.599999999999994" customHeight="1">
      <c r="A17" s="19"/>
      <c r="B17" s="339" t="s">
        <v>65</v>
      </c>
      <c r="C17" s="339" t="s">
        <v>66</v>
      </c>
      <c r="D17" s="339" t="s">
        <v>73</v>
      </c>
      <c r="E17" s="339" t="s">
        <v>56</v>
      </c>
      <c r="F17" s="339" t="s">
        <v>37</v>
      </c>
      <c r="G17" s="339" t="s">
        <v>74</v>
      </c>
      <c r="H17" s="339" t="s">
        <v>75</v>
      </c>
      <c r="I17" s="339" t="s">
        <v>76</v>
      </c>
      <c r="J17" s="339" t="s">
        <v>77</v>
      </c>
      <c r="K17" s="339" t="s">
        <v>78</v>
      </c>
      <c r="L17" s="54" t="s">
        <v>63</v>
      </c>
      <c r="M17" s="53" t="s">
        <v>44</v>
      </c>
      <c r="N17" s="53" t="s">
        <v>44</v>
      </c>
      <c r="O17" s="52" t="s">
        <v>45</v>
      </c>
      <c r="P17" s="53" t="s">
        <v>46</v>
      </c>
      <c r="Q17" s="52" t="s">
        <v>79</v>
      </c>
      <c r="R17" s="52" t="s">
        <v>48</v>
      </c>
      <c r="S17" s="345" t="s">
        <v>37</v>
      </c>
      <c r="T17" s="340">
        <v>0.27</v>
      </c>
      <c r="U17" s="340">
        <v>0.25</v>
      </c>
      <c r="V17" s="340">
        <v>0.22</v>
      </c>
      <c r="W17" s="340">
        <v>0.26</v>
      </c>
      <c r="X17" s="347">
        <f t="shared" si="0"/>
        <v>1</v>
      </c>
    </row>
    <row r="18" spans="1:25" ht="81.75" customHeight="1">
      <c r="A18" s="19"/>
      <c r="B18" s="339" t="s">
        <v>80</v>
      </c>
      <c r="C18" s="339" t="s">
        <v>81</v>
      </c>
      <c r="D18" s="339" t="s">
        <v>82</v>
      </c>
      <c r="E18" s="339" t="s">
        <v>56</v>
      </c>
      <c r="F18" s="339" t="s">
        <v>37</v>
      </c>
      <c r="G18" s="339" t="s">
        <v>83</v>
      </c>
      <c r="H18" s="339" t="s">
        <v>84</v>
      </c>
      <c r="I18" s="339" t="s">
        <v>85</v>
      </c>
      <c r="J18" s="339" t="s">
        <v>86</v>
      </c>
      <c r="K18" s="339" t="s">
        <v>87</v>
      </c>
      <c r="L18" s="54" t="s">
        <v>88</v>
      </c>
      <c r="M18" s="53" t="s">
        <v>44</v>
      </c>
      <c r="N18" s="53" t="s">
        <v>44</v>
      </c>
      <c r="O18" s="52" t="s">
        <v>45</v>
      </c>
      <c r="P18" s="53" t="s">
        <v>46</v>
      </c>
      <c r="Q18" s="52" t="s">
        <v>79</v>
      </c>
      <c r="R18" s="52" t="s">
        <v>89</v>
      </c>
      <c r="S18" s="345">
        <v>87704000</v>
      </c>
      <c r="T18" s="346">
        <v>0</v>
      </c>
      <c r="U18" s="346">
        <v>1</v>
      </c>
      <c r="V18" s="346">
        <v>1</v>
      </c>
      <c r="W18" s="346">
        <v>1</v>
      </c>
      <c r="X18" s="347">
        <f t="shared" si="0"/>
        <v>3</v>
      </c>
    </row>
    <row r="19" spans="1:25" ht="69" customHeight="1">
      <c r="A19" s="19"/>
      <c r="B19" s="339" t="s">
        <v>65</v>
      </c>
      <c r="C19" s="339" t="s">
        <v>90</v>
      </c>
      <c r="D19" s="339" t="s">
        <v>35</v>
      </c>
      <c r="E19" s="406" t="s">
        <v>36</v>
      </c>
      <c r="F19" s="339" t="s">
        <v>37</v>
      </c>
      <c r="G19" s="339" t="s">
        <v>91</v>
      </c>
      <c r="H19" s="339" t="s">
        <v>92</v>
      </c>
      <c r="I19" s="339" t="s">
        <v>93</v>
      </c>
      <c r="J19" s="339" t="s">
        <v>94</v>
      </c>
      <c r="K19" s="339" t="s">
        <v>95</v>
      </c>
      <c r="L19" s="54" t="s">
        <v>96</v>
      </c>
      <c r="M19" s="53" t="s">
        <v>44</v>
      </c>
      <c r="N19" s="53" t="s">
        <v>44</v>
      </c>
      <c r="O19" s="52" t="s">
        <v>45</v>
      </c>
      <c r="P19" s="53" t="s">
        <v>46</v>
      </c>
      <c r="Q19" s="52" t="s">
        <v>47</v>
      </c>
      <c r="R19" s="52" t="s">
        <v>48</v>
      </c>
      <c r="S19" s="345" t="s">
        <v>37</v>
      </c>
      <c r="T19" s="346">
        <v>0</v>
      </c>
      <c r="U19" s="346">
        <v>1</v>
      </c>
      <c r="V19" s="346">
        <v>1</v>
      </c>
      <c r="W19" s="346">
        <v>1</v>
      </c>
      <c r="X19" s="347">
        <f t="shared" si="0"/>
        <v>3</v>
      </c>
    </row>
    <row r="20" spans="1:25" ht="58.5" customHeight="1">
      <c r="A20" s="19"/>
      <c r="B20" s="339" t="s">
        <v>80</v>
      </c>
      <c r="C20" s="339" t="s">
        <v>54</v>
      </c>
      <c r="D20" s="339" t="s">
        <v>97</v>
      </c>
      <c r="E20" s="407" t="s">
        <v>98</v>
      </c>
      <c r="F20" s="339" t="s">
        <v>54</v>
      </c>
      <c r="G20" s="339" t="s">
        <v>99</v>
      </c>
      <c r="H20" s="339" t="s">
        <v>100</v>
      </c>
      <c r="I20" s="339" t="s">
        <v>101</v>
      </c>
      <c r="J20" s="339" t="s">
        <v>100</v>
      </c>
      <c r="K20" s="339" t="s">
        <v>102</v>
      </c>
      <c r="L20" s="54" t="s">
        <v>63</v>
      </c>
      <c r="M20" s="53" t="s">
        <v>44</v>
      </c>
      <c r="N20" s="53" t="s">
        <v>44</v>
      </c>
      <c r="O20" s="52" t="s">
        <v>45</v>
      </c>
      <c r="P20" s="53" t="s">
        <v>46</v>
      </c>
      <c r="Q20" s="52" t="s">
        <v>47</v>
      </c>
      <c r="R20" s="52" t="s">
        <v>48</v>
      </c>
      <c r="S20" s="345" t="s">
        <v>37</v>
      </c>
      <c r="T20" s="346">
        <v>0</v>
      </c>
      <c r="U20" s="346">
        <v>1</v>
      </c>
      <c r="V20" s="346">
        <v>0</v>
      </c>
      <c r="W20" s="346">
        <v>0</v>
      </c>
      <c r="X20" s="347">
        <f t="shared" si="0"/>
        <v>1</v>
      </c>
    </row>
    <row r="21" spans="1:25" ht="58.5" customHeight="1">
      <c r="A21" s="19"/>
      <c r="B21" s="339" t="s">
        <v>103</v>
      </c>
      <c r="C21" s="339" t="s">
        <v>54</v>
      </c>
      <c r="D21" s="339" t="s">
        <v>104</v>
      </c>
      <c r="E21" s="407" t="s">
        <v>37</v>
      </c>
      <c r="F21" s="339" t="s">
        <v>37</v>
      </c>
      <c r="G21" s="339" t="s">
        <v>105</v>
      </c>
      <c r="H21" s="339" t="s">
        <v>106</v>
      </c>
      <c r="I21" s="339" t="s">
        <v>107</v>
      </c>
      <c r="J21" s="339" t="s">
        <v>108</v>
      </c>
      <c r="K21" s="339" t="s">
        <v>109</v>
      </c>
      <c r="L21" s="54" t="s">
        <v>110</v>
      </c>
      <c r="M21" s="53" t="s">
        <v>44</v>
      </c>
      <c r="N21" s="53" t="s">
        <v>44</v>
      </c>
      <c r="O21" s="52" t="s">
        <v>45</v>
      </c>
      <c r="P21" s="53" t="s">
        <v>46</v>
      </c>
      <c r="Q21" s="52" t="s">
        <v>47</v>
      </c>
      <c r="R21" s="52" t="s">
        <v>48</v>
      </c>
      <c r="S21" s="345" t="s">
        <v>37</v>
      </c>
      <c r="T21" s="346">
        <v>25</v>
      </c>
      <c r="U21" s="346">
        <v>25</v>
      </c>
      <c r="V21" s="346">
        <v>50</v>
      </c>
      <c r="W21" s="346"/>
      <c r="X21" s="347">
        <f t="shared" si="0"/>
        <v>100</v>
      </c>
    </row>
    <row r="22" spans="1:25" ht="72.75" customHeight="1">
      <c r="A22" s="297"/>
      <c r="B22" s="61" t="s">
        <v>65</v>
      </c>
      <c r="C22" s="298" t="s">
        <v>54</v>
      </c>
      <c r="D22" s="298" t="s">
        <v>73</v>
      </c>
      <c r="E22" s="298" t="s">
        <v>37</v>
      </c>
      <c r="F22" s="298" t="s">
        <v>57</v>
      </c>
      <c r="G22" s="298" t="s">
        <v>111</v>
      </c>
      <c r="H22" s="299" t="s">
        <v>112</v>
      </c>
      <c r="I22" s="300" t="s">
        <v>113</v>
      </c>
      <c r="J22" s="298" t="s">
        <v>114</v>
      </c>
      <c r="K22" s="298" t="s">
        <v>115</v>
      </c>
      <c r="L22" s="301" t="s">
        <v>63</v>
      </c>
      <c r="M22" s="59" t="s">
        <v>44</v>
      </c>
      <c r="N22" s="59" t="s">
        <v>44</v>
      </c>
      <c r="O22" s="301" t="s">
        <v>45</v>
      </c>
      <c r="P22" s="302" t="s">
        <v>46</v>
      </c>
      <c r="Q22" s="301" t="s">
        <v>47</v>
      </c>
      <c r="R22" s="58" t="s">
        <v>48</v>
      </c>
      <c r="S22" s="301" t="s">
        <v>37</v>
      </c>
      <c r="T22" s="303">
        <v>1</v>
      </c>
      <c r="U22" s="303">
        <v>3</v>
      </c>
      <c r="V22" s="303">
        <v>2</v>
      </c>
      <c r="W22" s="303">
        <v>3</v>
      </c>
      <c r="X22" s="303">
        <f t="shared" si="0"/>
        <v>9</v>
      </c>
    </row>
    <row r="23" spans="1:25" ht="72.75" hidden="1" customHeight="1">
      <c r="A23" s="19"/>
      <c r="B23" s="339" t="s">
        <v>33</v>
      </c>
      <c r="C23" s="338" t="s">
        <v>34</v>
      </c>
      <c r="D23" s="338" t="s">
        <v>35</v>
      </c>
      <c r="E23" s="338" t="s">
        <v>36</v>
      </c>
      <c r="F23" s="338" t="s">
        <v>37</v>
      </c>
      <c r="G23" s="338" t="s">
        <v>38</v>
      </c>
      <c r="H23" s="338" t="s">
        <v>39</v>
      </c>
      <c r="I23" s="405" t="s">
        <v>40</v>
      </c>
      <c r="J23" s="338" t="s">
        <v>41</v>
      </c>
      <c r="K23" s="338" t="s">
        <v>42</v>
      </c>
      <c r="L23" s="335" t="s">
        <v>43</v>
      </c>
      <c r="M23" s="185" t="s">
        <v>116</v>
      </c>
      <c r="N23" s="185" t="s">
        <v>117</v>
      </c>
      <c r="O23" s="190" t="s">
        <v>118</v>
      </c>
      <c r="P23" s="336" t="s">
        <v>119</v>
      </c>
      <c r="Q23" s="190" t="s">
        <v>47</v>
      </c>
      <c r="R23" s="190" t="s">
        <v>48</v>
      </c>
      <c r="S23" s="337" t="s">
        <v>49</v>
      </c>
      <c r="T23" s="341">
        <v>1</v>
      </c>
      <c r="U23" s="341">
        <v>1</v>
      </c>
      <c r="V23" s="341">
        <v>1</v>
      </c>
      <c r="W23" s="341">
        <v>1</v>
      </c>
      <c r="X23" s="341">
        <v>1</v>
      </c>
    </row>
    <row r="24" spans="1:25" ht="75.75" hidden="1" customHeight="1">
      <c r="A24" s="19"/>
      <c r="B24" s="339" t="s">
        <v>33</v>
      </c>
      <c r="C24" s="338" t="s">
        <v>34</v>
      </c>
      <c r="D24" s="338" t="s">
        <v>35</v>
      </c>
      <c r="E24" s="338" t="s">
        <v>36</v>
      </c>
      <c r="F24" s="338" t="s">
        <v>37</v>
      </c>
      <c r="G24" s="338" t="s">
        <v>38</v>
      </c>
      <c r="H24" s="338" t="s">
        <v>50</v>
      </c>
      <c r="I24" s="405" t="s">
        <v>51</v>
      </c>
      <c r="J24" s="338" t="s">
        <v>52</v>
      </c>
      <c r="K24" s="338" t="s">
        <v>53</v>
      </c>
      <c r="L24" s="335" t="s">
        <v>43</v>
      </c>
      <c r="M24" s="185" t="s">
        <v>116</v>
      </c>
      <c r="N24" s="185" t="s">
        <v>117</v>
      </c>
      <c r="O24" s="190" t="s">
        <v>118</v>
      </c>
      <c r="P24" s="336" t="s">
        <v>119</v>
      </c>
      <c r="Q24" s="52" t="s">
        <v>47</v>
      </c>
      <c r="R24" s="52" t="s">
        <v>48</v>
      </c>
      <c r="S24" s="345" t="s">
        <v>37</v>
      </c>
      <c r="T24" s="341">
        <v>1</v>
      </c>
      <c r="U24" s="341">
        <v>1</v>
      </c>
      <c r="V24" s="341">
        <v>1</v>
      </c>
      <c r="W24" s="341">
        <v>1</v>
      </c>
      <c r="X24" s="341">
        <v>1</v>
      </c>
    </row>
    <row r="25" spans="1:25" ht="75.75" customHeight="1">
      <c r="A25" s="19"/>
      <c r="B25" s="339" t="s">
        <v>33</v>
      </c>
      <c r="C25" s="338" t="s">
        <v>120</v>
      </c>
      <c r="D25" s="338" t="s">
        <v>37</v>
      </c>
      <c r="E25" s="338" t="s">
        <v>37</v>
      </c>
      <c r="F25" s="338" t="s">
        <v>37</v>
      </c>
      <c r="G25" s="338" t="s">
        <v>121</v>
      </c>
      <c r="H25" s="338" t="s">
        <v>122</v>
      </c>
      <c r="I25" s="405" t="s">
        <v>123</v>
      </c>
      <c r="J25" s="338" t="s">
        <v>122</v>
      </c>
      <c r="K25" s="338" t="s">
        <v>124</v>
      </c>
      <c r="L25" s="335" t="s">
        <v>125</v>
      </c>
      <c r="M25" s="185" t="s">
        <v>116</v>
      </c>
      <c r="N25" s="185" t="s">
        <v>126</v>
      </c>
      <c r="O25" s="190" t="s">
        <v>118</v>
      </c>
      <c r="P25" s="336" t="s">
        <v>119</v>
      </c>
      <c r="Q25" s="52" t="s">
        <v>47</v>
      </c>
      <c r="R25" s="52" t="s">
        <v>48</v>
      </c>
      <c r="S25" s="345" t="s">
        <v>37</v>
      </c>
      <c r="T25" s="190">
        <v>0</v>
      </c>
      <c r="U25" s="190">
        <v>5</v>
      </c>
      <c r="V25" s="190">
        <v>0</v>
      </c>
      <c r="W25" s="190">
        <v>5</v>
      </c>
      <c r="X25" s="190">
        <v>10</v>
      </c>
    </row>
    <row r="26" spans="1:25" ht="78.75" customHeight="1">
      <c r="A26" s="19"/>
      <c r="B26" s="338" t="s">
        <v>127</v>
      </c>
      <c r="C26" s="338" t="s">
        <v>128</v>
      </c>
      <c r="D26" s="338" t="s">
        <v>37</v>
      </c>
      <c r="E26" s="338" t="s">
        <v>37</v>
      </c>
      <c r="F26" s="338" t="s">
        <v>37</v>
      </c>
      <c r="G26" s="338" t="s">
        <v>129</v>
      </c>
      <c r="H26" s="339" t="s">
        <v>130</v>
      </c>
      <c r="I26" s="338" t="s">
        <v>131</v>
      </c>
      <c r="J26" s="338" t="s">
        <v>132</v>
      </c>
      <c r="K26" s="338" t="s">
        <v>133</v>
      </c>
      <c r="L26" s="335" t="s">
        <v>63</v>
      </c>
      <c r="M26" s="185" t="s">
        <v>116</v>
      </c>
      <c r="N26" s="185" t="s">
        <v>126</v>
      </c>
      <c r="O26" s="190" t="s">
        <v>118</v>
      </c>
      <c r="P26" s="185" t="s">
        <v>119</v>
      </c>
      <c r="Q26" s="190" t="s">
        <v>47</v>
      </c>
      <c r="R26" s="190" t="s">
        <v>48</v>
      </c>
      <c r="S26" s="337" t="s">
        <v>37</v>
      </c>
      <c r="T26" s="348">
        <v>133809.49028078801</v>
      </c>
      <c r="U26" s="348">
        <v>267618.98056157498</v>
      </c>
      <c r="V26" s="348">
        <v>401428.47084236197</v>
      </c>
      <c r="W26" s="348">
        <v>535237.96112314996</v>
      </c>
      <c r="X26" s="348">
        <f>SUM(T26:W26)</f>
        <v>1338094.9028078751</v>
      </c>
    </row>
    <row r="27" spans="1:25" ht="78.75" customHeight="1">
      <c r="A27" s="19"/>
      <c r="B27" s="338" t="s">
        <v>127</v>
      </c>
      <c r="C27" s="338" t="s">
        <v>128</v>
      </c>
      <c r="D27" s="338" t="s">
        <v>37</v>
      </c>
      <c r="E27" s="338" t="s">
        <v>37</v>
      </c>
      <c r="F27" s="338" t="s">
        <v>37</v>
      </c>
      <c r="G27" s="338" t="s">
        <v>134</v>
      </c>
      <c r="H27" s="339" t="s">
        <v>135</v>
      </c>
      <c r="I27" s="408" t="s">
        <v>136</v>
      </c>
      <c r="J27" s="338" t="s">
        <v>137</v>
      </c>
      <c r="K27" s="338" t="s">
        <v>138</v>
      </c>
      <c r="L27" s="335" t="s">
        <v>63</v>
      </c>
      <c r="M27" s="185" t="s">
        <v>139</v>
      </c>
      <c r="N27" s="185" t="s">
        <v>140</v>
      </c>
      <c r="O27" s="190" t="s">
        <v>118</v>
      </c>
      <c r="P27" s="185" t="s">
        <v>119</v>
      </c>
      <c r="Q27" s="190" t="s">
        <v>47</v>
      </c>
      <c r="R27" s="190" t="s">
        <v>48</v>
      </c>
      <c r="S27" s="337" t="s">
        <v>37</v>
      </c>
      <c r="T27" s="348">
        <v>2500</v>
      </c>
      <c r="U27" s="348">
        <v>3500</v>
      </c>
      <c r="V27" s="348">
        <v>3250</v>
      </c>
      <c r="W27" s="348">
        <v>3250</v>
      </c>
      <c r="X27" s="348">
        <f>SUM(T27:W27)</f>
        <v>12500</v>
      </c>
    </row>
    <row r="28" spans="1:25" ht="126" customHeight="1">
      <c r="A28" s="19"/>
      <c r="B28" s="339" t="s">
        <v>80</v>
      </c>
      <c r="C28" s="338" t="s">
        <v>128</v>
      </c>
      <c r="D28" s="338" t="s">
        <v>141</v>
      </c>
      <c r="E28" s="338" t="s">
        <v>37</v>
      </c>
      <c r="F28" s="338" t="s">
        <v>142</v>
      </c>
      <c r="G28" s="338" t="s">
        <v>143</v>
      </c>
      <c r="H28" s="339" t="s">
        <v>144</v>
      </c>
      <c r="I28" s="338" t="s">
        <v>145</v>
      </c>
      <c r="J28" s="338" t="s">
        <v>146</v>
      </c>
      <c r="K28" s="338" t="s">
        <v>147</v>
      </c>
      <c r="L28" s="335" t="s">
        <v>125</v>
      </c>
      <c r="M28" s="185" t="s">
        <v>148</v>
      </c>
      <c r="N28" s="185" t="s">
        <v>149</v>
      </c>
      <c r="O28" s="190" t="s">
        <v>118</v>
      </c>
      <c r="P28" s="185" t="s">
        <v>119</v>
      </c>
      <c r="Q28" s="190" t="s">
        <v>47</v>
      </c>
      <c r="R28" s="190" t="s">
        <v>48</v>
      </c>
      <c r="S28" s="337" t="s">
        <v>37</v>
      </c>
      <c r="T28" s="347">
        <v>0</v>
      </c>
      <c r="U28" s="347">
        <v>1</v>
      </c>
      <c r="V28" s="347">
        <v>0</v>
      </c>
      <c r="W28" s="347">
        <v>1</v>
      </c>
      <c r="X28" s="349">
        <f>+W28+U28</f>
        <v>2</v>
      </c>
    </row>
    <row r="29" spans="1:25" ht="126" customHeight="1">
      <c r="A29" s="19"/>
      <c r="B29" s="339" t="s">
        <v>150</v>
      </c>
      <c r="C29" s="338" t="s">
        <v>151</v>
      </c>
      <c r="D29" s="338" t="s">
        <v>37</v>
      </c>
      <c r="E29" s="338" t="s">
        <v>37</v>
      </c>
      <c r="F29" s="338" t="s">
        <v>37</v>
      </c>
      <c r="G29" s="338" t="s">
        <v>152</v>
      </c>
      <c r="H29" s="339" t="s">
        <v>153</v>
      </c>
      <c r="I29" s="338" t="s">
        <v>154</v>
      </c>
      <c r="J29" s="338" t="s">
        <v>153</v>
      </c>
      <c r="K29" s="338" t="s">
        <v>153</v>
      </c>
      <c r="L29" s="335" t="s">
        <v>155</v>
      </c>
      <c r="M29" s="185" t="s">
        <v>156</v>
      </c>
      <c r="N29" s="185" t="s">
        <v>157</v>
      </c>
      <c r="O29" s="190" t="s">
        <v>118</v>
      </c>
      <c r="P29" s="185" t="s">
        <v>119</v>
      </c>
      <c r="Q29" s="190" t="s">
        <v>47</v>
      </c>
      <c r="R29" s="190" t="s">
        <v>48</v>
      </c>
      <c r="S29" s="337" t="s">
        <v>37</v>
      </c>
      <c r="T29" s="347">
        <v>0</v>
      </c>
      <c r="U29" s="347">
        <v>0</v>
      </c>
      <c r="V29" s="347">
        <v>0</v>
      </c>
      <c r="W29" s="347">
        <v>1</v>
      </c>
      <c r="X29" s="349">
        <v>1</v>
      </c>
    </row>
    <row r="30" spans="1:25" ht="78.75" customHeight="1">
      <c r="A30" s="19"/>
      <c r="B30" s="338" t="s">
        <v>150</v>
      </c>
      <c r="C30" s="409" t="s">
        <v>151</v>
      </c>
      <c r="D30" s="338" t="s">
        <v>37</v>
      </c>
      <c r="E30" s="338" t="s">
        <v>37</v>
      </c>
      <c r="F30" s="338" t="s">
        <v>37</v>
      </c>
      <c r="G30" s="338" t="s">
        <v>158</v>
      </c>
      <c r="H30" s="339" t="s">
        <v>159</v>
      </c>
      <c r="I30" s="338" t="s">
        <v>160</v>
      </c>
      <c r="J30" s="338" t="s">
        <v>161</v>
      </c>
      <c r="K30" s="338" t="s">
        <v>162</v>
      </c>
      <c r="L30" s="335" t="s">
        <v>125</v>
      </c>
      <c r="M30" s="185" t="s">
        <v>163</v>
      </c>
      <c r="N30" s="185" t="s">
        <v>164</v>
      </c>
      <c r="O30" s="190" t="s">
        <v>118</v>
      </c>
      <c r="P30" s="338" t="s">
        <v>119</v>
      </c>
      <c r="Q30" s="190" t="s">
        <v>47</v>
      </c>
      <c r="R30" s="190" t="s">
        <v>48</v>
      </c>
      <c r="S30" s="337" t="s">
        <v>37</v>
      </c>
      <c r="T30" s="331">
        <v>0</v>
      </c>
      <c r="U30" s="331">
        <v>0.4</v>
      </c>
      <c r="V30" s="331">
        <v>0</v>
      </c>
      <c r="W30" s="331">
        <v>0.6</v>
      </c>
      <c r="X30" s="331">
        <v>1</v>
      </c>
    </row>
    <row r="31" spans="1:25" ht="78.75" hidden="1" customHeight="1">
      <c r="A31" s="19"/>
      <c r="B31" s="339" t="s">
        <v>33</v>
      </c>
      <c r="C31" s="338" t="s">
        <v>34</v>
      </c>
      <c r="D31" s="338" t="s">
        <v>35</v>
      </c>
      <c r="E31" s="338" t="s">
        <v>36</v>
      </c>
      <c r="F31" s="338" t="s">
        <v>37</v>
      </c>
      <c r="G31" s="338" t="s">
        <v>38</v>
      </c>
      <c r="H31" s="338" t="s">
        <v>39</v>
      </c>
      <c r="I31" s="405" t="s">
        <v>40</v>
      </c>
      <c r="J31" s="338" t="s">
        <v>41</v>
      </c>
      <c r="K31" s="338" t="s">
        <v>42</v>
      </c>
      <c r="L31" s="335" t="s">
        <v>43</v>
      </c>
      <c r="M31" s="53" t="s">
        <v>165</v>
      </c>
      <c r="N31" s="53" t="s">
        <v>165</v>
      </c>
      <c r="O31" s="190" t="s">
        <v>166</v>
      </c>
      <c r="P31" s="336" t="s">
        <v>167</v>
      </c>
      <c r="Q31" s="190" t="s">
        <v>47</v>
      </c>
      <c r="R31" s="190" t="s">
        <v>48</v>
      </c>
      <c r="S31" s="190" t="s">
        <v>37</v>
      </c>
      <c r="T31" s="341">
        <v>1</v>
      </c>
      <c r="U31" s="341">
        <v>1</v>
      </c>
      <c r="V31" s="341">
        <v>1</v>
      </c>
      <c r="W31" s="341">
        <v>1</v>
      </c>
      <c r="X31" s="341">
        <v>1</v>
      </c>
      <c r="Y31" s="14" t="s">
        <v>168</v>
      </c>
    </row>
    <row r="32" spans="1:25" ht="63" hidden="1" customHeight="1">
      <c r="A32" s="19"/>
      <c r="B32" s="339" t="s">
        <v>33</v>
      </c>
      <c r="C32" s="338" t="s">
        <v>34</v>
      </c>
      <c r="D32" s="338" t="s">
        <v>35</v>
      </c>
      <c r="E32" s="338" t="s">
        <v>36</v>
      </c>
      <c r="F32" s="338" t="s">
        <v>37</v>
      </c>
      <c r="G32" s="338" t="s">
        <v>38</v>
      </c>
      <c r="H32" s="338" t="s">
        <v>50</v>
      </c>
      <c r="I32" s="405" t="s">
        <v>51</v>
      </c>
      <c r="J32" s="338" t="s">
        <v>52</v>
      </c>
      <c r="K32" s="338" t="s">
        <v>53</v>
      </c>
      <c r="L32" s="335" t="s">
        <v>43</v>
      </c>
      <c r="M32" s="53" t="s">
        <v>165</v>
      </c>
      <c r="N32" s="53" t="s">
        <v>165</v>
      </c>
      <c r="O32" s="190" t="s">
        <v>166</v>
      </c>
      <c r="P32" s="336" t="s">
        <v>167</v>
      </c>
      <c r="Q32" s="190" t="s">
        <v>47</v>
      </c>
      <c r="R32" s="190" t="s">
        <v>48</v>
      </c>
      <c r="S32" s="190" t="s">
        <v>37</v>
      </c>
      <c r="T32" s="341">
        <v>1</v>
      </c>
      <c r="U32" s="341">
        <v>1</v>
      </c>
      <c r="V32" s="341">
        <v>1</v>
      </c>
      <c r="W32" s="341">
        <v>1</v>
      </c>
      <c r="X32" s="341">
        <v>1</v>
      </c>
    </row>
    <row r="33" spans="1:24" ht="78.75" customHeight="1">
      <c r="A33" s="19"/>
      <c r="B33" s="338" t="s">
        <v>65</v>
      </c>
      <c r="C33" s="338" t="s">
        <v>54</v>
      </c>
      <c r="D33" s="338" t="s">
        <v>73</v>
      </c>
      <c r="E33" s="338" t="s">
        <v>37</v>
      </c>
      <c r="F33" s="338" t="s">
        <v>37</v>
      </c>
      <c r="G33" s="338" t="s">
        <v>169</v>
      </c>
      <c r="H33" s="338" t="s">
        <v>170</v>
      </c>
      <c r="I33" s="338" t="s">
        <v>171</v>
      </c>
      <c r="J33" s="338" t="s">
        <v>172</v>
      </c>
      <c r="K33" s="338" t="s">
        <v>173</v>
      </c>
      <c r="L33" s="190" t="s">
        <v>63</v>
      </c>
      <c r="M33" s="53" t="s">
        <v>165</v>
      </c>
      <c r="N33" s="53" t="s">
        <v>165</v>
      </c>
      <c r="O33" s="190" t="s">
        <v>166</v>
      </c>
      <c r="P33" s="336" t="s">
        <v>167</v>
      </c>
      <c r="Q33" s="190" t="s">
        <v>47</v>
      </c>
      <c r="R33" s="190" t="s">
        <v>48</v>
      </c>
      <c r="S33" s="190" t="s">
        <v>37</v>
      </c>
      <c r="T33" s="350">
        <v>0.25</v>
      </c>
      <c r="U33" s="350">
        <v>0.25</v>
      </c>
      <c r="V33" s="350">
        <v>0.25</v>
      </c>
      <c r="W33" s="350">
        <v>0.25</v>
      </c>
      <c r="X33" s="351">
        <f>+SUM(T33:W33)</f>
        <v>1</v>
      </c>
    </row>
    <row r="34" spans="1:24" ht="66" customHeight="1">
      <c r="A34" s="19"/>
      <c r="B34" s="339" t="s">
        <v>174</v>
      </c>
      <c r="C34" s="339" t="s">
        <v>175</v>
      </c>
      <c r="D34" s="339" t="s">
        <v>176</v>
      </c>
      <c r="E34" s="339" t="s">
        <v>177</v>
      </c>
      <c r="F34" s="339" t="s">
        <v>37</v>
      </c>
      <c r="G34" s="338" t="s">
        <v>178</v>
      </c>
      <c r="H34" s="339" t="s">
        <v>179</v>
      </c>
      <c r="I34" s="339" t="s">
        <v>180</v>
      </c>
      <c r="J34" s="339" t="s">
        <v>179</v>
      </c>
      <c r="K34" s="339" t="s">
        <v>181</v>
      </c>
      <c r="L34" s="52" t="s">
        <v>155</v>
      </c>
      <c r="M34" s="53" t="s">
        <v>165</v>
      </c>
      <c r="N34" s="53" t="s">
        <v>165</v>
      </c>
      <c r="O34" s="52" t="s">
        <v>182</v>
      </c>
      <c r="P34" s="53" t="s">
        <v>167</v>
      </c>
      <c r="Q34" s="52" t="s">
        <v>47</v>
      </c>
      <c r="R34" s="52" t="s">
        <v>48</v>
      </c>
      <c r="S34" s="345" t="s">
        <v>54</v>
      </c>
      <c r="T34" s="352">
        <v>0</v>
      </c>
      <c r="U34" s="352">
        <v>1</v>
      </c>
      <c r="V34" s="352">
        <v>0</v>
      </c>
      <c r="W34" s="352">
        <v>0</v>
      </c>
      <c r="X34" s="352">
        <f>SUM(T34:W34)</f>
        <v>1</v>
      </c>
    </row>
    <row r="35" spans="1:24" ht="81" customHeight="1">
      <c r="A35" s="19"/>
      <c r="B35" s="339" t="s">
        <v>174</v>
      </c>
      <c r="C35" s="339" t="s">
        <v>175</v>
      </c>
      <c r="D35" s="339" t="s">
        <v>176</v>
      </c>
      <c r="E35" s="339" t="s">
        <v>177</v>
      </c>
      <c r="F35" s="339" t="s">
        <v>37</v>
      </c>
      <c r="G35" s="338" t="s">
        <v>183</v>
      </c>
      <c r="H35" s="338" t="s">
        <v>184</v>
      </c>
      <c r="I35" s="338" t="s">
        <v>185</v>
      </c>
      <c r="J35" s="339" t="s">
        <v>186</v>
      </c>
      <c r="K35" s="339" t="s">
        <v>187</v>
      </c>
      <c r="L35" s="52" t="s">
        <v>155</v>
      </c>
      <c r="M35" s="53" t="s">
        <v>165</v>
      </c>
      <c r="N35" s="53" t="s">
        <v>165</v>
      </c>
      <c r="O35" s="52" t="s">
        <v>182</v>
      </c>
      <c r="P35" s="53" t="s">
        <v>167</v>
      </c>
      <c r="Q35" s="52" t="s">
        <v>79</v>
      </c>
      <c r="R35" s="52" t="s">
        <v>89</v>
      </c>
      <c r="S35" s="345">
        <v>3000000</v>
      </c>
      <c r="T35" s="352">
        <v>0</v>
      </c>
      <c r="U35" s="352">
        <v>0</v>
      </c>
      <c r="V35" s="352">
        <v>0</v>
      </c>
      <c r="W35" s="352">
        <v>2</v>
      </c>
      <c r="X35" s="352">
        <f t="shared" ref="X35:X39" si="1">SUM(T35:W35)</f>
        <v>2</v>
      </c>
    </row>
    <row r="36" spans="1:24" ht="74.25" customHeight="1">
      <c r="A36" s="19"/>
      <c r="B36" s="339" t="s">
        <v>174</v>
      </c>
      <c r="C36" s="339" t="s">
        <v>175</v>
      </c>
      <c r="D36" s="339" t="s">
        <v>176</v>
      </c>
      <c r="E36" s="339" t="s">
        <v>177</v>
      </c>
      <c r="F36" s="339" t="s">
        <v>37</v>
      </c>
      <c r="G36" s="338" t="s">
        <v>188</v>
      </c>
      <c r="H36" s="338" t="s">
        <v>189</v>
      </c>
      <c r="I36" s="339" t="s">
        <v>190</v>
      </c>
      <c r="J36" s="338" t="s">
        <v>189</v>
      </c>
      <c r="K36" s="339" t="s">
        <v>191</v>
      </c>
      <c r="L36" s="52" t="s">
        <v>63</v>
      </c>
      <c r="M36" s="53" t="s">
        <v>165</v>
      </c>
      <c r="N36" s="53" t="s">
        <v>165</v>
      </c>
      <c r="O36" s="52" t="s">
        <v>182</v>
      </c>
      <c r="P36" s="53" t="s">
        <v>167</v>
      </c>
      <c r="Q36" s="52" t="s">
        <v>47</v>
      </c>
      <c r="R36" s="52" t="s">
        <v>48</v>
      </c>
      <c r="S36" s="345" t="s">
        <v>54</v>
      </c>
      <c r="T36" s="352">
        <v>0</v>
      </c>
      <c r="U36" s="352">
        <v>10</v>
      </c>
      <c r="V36" s="352">
        <v>10</v>
      </c>
      <c r="W36" s="352">
        <v>10</v>
      </c>
      <c r="X36" s="352">
        <f t="shared" si="1"/>
        <v>30</v>
      </c>
    </row>
    <row r="37" spans="1:24" ht="66" customHeight="1">
      <c r="A37" s="19"/>
      <c r="B37" s="339" t="s">
        <v>174</v>
      </c>
      <c r="C37" s="339" t="s">
        <v>175</v>
      </c>
      <c r="D37" s="339" t="s">
        <v>176</v>
      </c>
      <c r="E37" s="339" t="s">
        <v>192</v>
      </c>
      <c r="F37" s="339" t="s">
        <v>37</v>
      </c>
      <c r="G37" s="338" t="s">
        <v>193</v>
      </c>
      <c r="H37" s="338" t="s">
        <v>194</v>
      </c>
      <c r="I37" s="338" t="s">
        <v>195</v>
      </c>
      <c r="J37" s="339" t="s">
        <v>194</v>
      </c>
      <c r="K37" s="338" t="s">
        <v>196</v>
      </c>
      <c r="L37" s="52" t="s">
        <v>63</v>
      </c>
      <c r="M37" s="53" t="s">
        <v>165</v>
      </c>
      <c r="N37" s="53" t="s">
        <v>165</v>
      </c>
      <c r="O37" s="52" t="s">
        <v>182</v>
      </c>
      <c r="P37" s="53" t="s">
        <v>167</v>
      </c>
      <c r="Q37" s="52" t="s">
        <v>47</v>
      </c>
      <c r="R37" s="52" t="s">
        <v>48</v>
      </c>
      <c r="S37" s="345" t="s">
        <v>54</v>
      </c>
      <c r="T37" s="353">
        <v>0</v>
      </c>
      <c r="U37" s="352">
        <v>1</v>
      </c>
      <c r="V37" s="352">
        <v>1</v>
      </c>
      <c r="W37" s="352">
        <v>1</v>
      </c>
      <c r="X37" s="352">
        <f t="shared" si="1"/>
        <v>3</v>
      </c>
    </row>
    <row r="38" spans="1:24" ht="63.75" customHeight="1">
      <c r="A38" s="19"/>
      <c r="B38" s="339" t="s">
        <v>33</v>
      </c>
      <c r="C38" s="338" t="s">
        <v>197</v>
      </c>
      <c r="D38" s="338" t="s">
        <v>198</v>
      </c>
      <c r="E38" s="338" t="s">
        <v>54</v>
      </c>
      <c r="F38" s="339" t="s">
        <v>37</v>
      </c>
      <c r="G38" s="338" t="s">
        <v>199</v>
      </c>
      <c r="H38" s="338" t="s">
        <v>200</v>
      </c>
      <c r="I38" s="338" t="s">
        <v>201</v>
      </c>
      <c r="J38" s="338" t="s">
        <v>202</v>
      </c>
      <c r="K38" s="338" t="s">
        <v>203</v>
      </c>
      <c r="L38" s="190" t="s">
        <v>125</v>
      </c>
      <c r="M38" s="53" t="s">
        <v>165</v>
      </c>
      <c r="N38" s="53" t="s">
        <v>165</v>
      </c>
      <c r="O38" s="190" t="s">
        <v>204</v>
      </c>
      <c r="P38" s="338" t="s">
        <v>167</v>
      </c>
      <c r="Q38" s="52" t="s">
        <v>47</v>
      </c>
      <c r="R38" s="52" t="s">
        <v>48</v>
      </c>
      <c r="S38" s="345" t="s">
        <v>54</v>
      </c>
      <c r="T38" s="331">
        <v>0</v>
      </c>
      <c r="U38" s="331">
        <v>0.5</v>
      </c>
      <c r="V38" s="331">
        <v>0</v>
      </c>
      <c r="W38" s="331">
        <v>0.5</v>
      </c>
      <c r="X38" s="344">
        <f t="shared" si="1"/>
        <v>1</v>
      </c>
    </row>
    <row r="39" spans="1:24" ht="87" customHeight="1">
      <c r="A39" s="19"/>
      <c r="B39" s="338" t="s">
        <v>65</v>
      </c>
      <c r="C39" s="338" t="s">
        <v>197</v>
      </c>
      <c r="D39" s="338" t="s">
        <v>198</v>
      </c>
      <c r="E39" s="338" t="s">
        <v>54</v>
      </c>
      <c r="F39" s="339" t="s">
        <v>37</v>
      </c>
      <c r="G39" s="338" t="s">
        <v>205</v>
      </c>
      <c r="H39" s="338" t="s">
        <v>206</v>
      </c>
      <c r="I39" s="338" t="s">
        <v>207</v>
      </c>
      <c r="J39" s="339" t="s">
        <v>206</v>
      </c>
      <c r="K39" s="338" t="s">
        <v>208</v>
      </c>
      <c r="L39" s="190" t="s">
        <v>125</v>
      </c>
      <c r="M39" s="53" t="s">
        <v>165</v>
      </c>
      <c r="N39" s="53" t="s">
        <v>165</v>
      </c>
      <c r="O39" s="190" t="s">
        <v>204</v>
      </c>
      <c r="P39" s="338" t="s">
        <v>167</v>
      </c>
      <c r="Q39" s="52" t="s">
        <v>47</v>
      </c>
      <c r="R39" s="52" t="s">
        <v>48</v>
      </c>
      <c r="S39" s="345" t="s">
        <v>54</v>
      </c>
      <c r="T39" s="353">
        <v>0</v>
      </c>
      <c r="U39" s="353">
        <v>1</v>
      </c>
      <c r="V39" s="353">
        <v>0</v>
      </c>
      <c r="W39" s="353">
        <v>1</v>
      </c>
      <c r="X39" s="352">
        <f t="shared" si="1"/>
        <v>2</v>
      </c>
    </row>
    <row r="40" spans="1:24" ht="78" customHeight="1">
      <c r="A40" s="19"/>
      <c r="B40" s="298" t="s">
        <v>174</v>
      </c>
      <c r="C40" s="217" t="s">
        <v>54</v>
      </c>
      <c r="D40" s="298" t="s">
        <v>176</v>
      </c>
      <c r="E40" s="298" t="s">
        <v>192</v>
      </c>
      <c r="F40" s="298" t="s">
        <v>37</v>
      </c>
      <c r="G40" s="217" t="s">
        <v>209</v>
      </c>
      <c r="H40" s="298" t="s">
        <v>210</v>
      </c>
      <c r="I40" s="217" t="s">
        <v>211</v>
      </c>
      <c r="J40" s="298" t="s">
        <v>212</v>
      </c>
      <c r="K40" s="298" t="s">
        <v>213</v>
      </c>
      <c r="L40" s="160" t="s">
        <v>63</v>
      </c>
      <c r="M40" s="59" t="s">
        <v>165</v>
      </c>
      <c r="N40" s="59" t="s">
        <v>165</v>
      </c>
      <c r="O40" s="58" t="s">
        <v>182</v>
      </c>
      <c r="P40" s="217" t="s">
        <v>167</v>
      </c>
      <c r="Q40" s="58" t="s">
        <v>47</v>
      </c>
      <c r="R40" s="58" t="s">
        <v>48</v>
      </c>
      <c r="S40" s="479" t="s">
        <v>54</v>
      </c>
      <c r="T40" s="480">
        <v>0</v>
      </c>
      <c r="U40" s="480">
        <v>1</v>
      </c>
      <c r="V40" s="480">
        <v>0</v>
      </c>
      <c r="W40" s="480">
        <v>1</v>
      </c>
      <c r="X40" s="481">
        <f>SUM(T40:W40)</f>
        <v>2</v>
      </c>
    </row>
    <row r="41" spans="1:24" ht="72.75" customHeight="1">
      <c r="A41" s="19"/>
      <c r="B41" s="298" t="s">
        <v>174</v>
      </c>
      <c r="C41" s="217" t="s">
        <v>54</v>
      </c>
      <c r="D41" s="298" t="s">
        <v>176</v>
      </c>
      <c r="E41" s="298" t="s">
        <v>192</v>
      </c>
      <c r="F41" s="298" t="s">
        <v>37</v>
      </c>
      <c r="G41" s="217" t="s">
        <v>214</v>
      </c>
      <c r="H41" s="217" t="s">
        <v>215</v>
      </c>
      <c r="I41" s="217" t="s">
        <v>216</v>
      </c>
      <c r="J41" s="298" t="s">
        <v>217</v>
      </c>
      <c r="K41" s="298" t="s">
        <v>218</v>
      </c>
      <c r="L41" s="160" t="s">
        <v>63</v>
      </c>
      <c r="M41" s="59" t="s">
        <v>165</v>
      </c>
      <c r="N41" s="59" t="s">
        <v>165</v>
      </c>
      <c r="O41" s="58" t="s">
        <v>182</v>
      </c>
      <c r="P41" s="217" t="s">
        <v>167</v>
      </c>
      <c r="Q41" s="58" t="s">
        <v>47</v>
      </c>
      <c r="R41" s="58" t="s">
        <v>48</v>
      </c>
      <c r="S41" s="479" t="s">
        <v>54</v>
      </c>
      <c r="T41" s="475">
        <v>0.9</v>
      </c>
      <c r="U41" s="475">
        <v>0.9</v>
      </c>
      <c r="V41" s="475">
        <v>0.9</v>
      </c>
      <c r="W41" s="475">
        <v>0.9</v>
      </c>
      <c r="X41" s="482">
        <f>+AVERAGE(T41:W41)</f>
        <v>0.9</v>
      </c>
    </row>
    <row r="42" spans="1:24" ht="72.75" hidden="1" customHeight="1">
      <c r="A42" s="19"/>
      <c r="B42" s="339" t="s">
        <v>33</v>
      </c>
      <c r="C42" s="338" t="s">
        <v>34</v>
      </c>
      <c r="D42" s="338" t="s">
        <v>35</v>
      </c>
      <c r="E42" s="338" t="s">
        <v>36</v>
      </c>
      <c r="F42" s="338" t="s">
        <v>37</v>
      </c>
      <c r="G42" s="338" t="s">
        <v>38</v>
      </c>
      <c r="H42" s="338" t="s">
        <v>39</v>
      </c>
      <c r="I42" s="405" t="s">
        <v>40</v>
      </c>
      <c r="J42" s="338" t="s">
        <v>41</v>
      </c>
      <c r="K42" s="338" t="s">
        <v>42</v>
      </c>
      <c r="L42" s="335" t="s">
        <v>43</v>
      </c>
      <c r="M42" s="185" t="s">
        <v>219</v>
      </c>
      <c r="N42" s="185" t="s">
        <v>219</v>
      </c>
      <c r="O42" s="190" t="s">
        <v>220</v>
      </c>
      <c r="P42" s="354" t="s">
        <v>221</v>
      </c>
      <c r="Q42" s="190" t="s">
        <v>47</v>
      </c>
      <c r="R42" s="190" t="s">
        <v>48</v>
      </c>
      <c r="S42" s="337" t="s">
        <v>49</v>
      </c>
      <c r="T42" s="341">
        <v>1</v>
      </c>
      <c r="U42" s="341">
        <v>1</v>
      </c>
      <c r="V42" s="341">
        <v>1</v>
      </c>
      <c r="W42" s="341">
        <v>1</v>
      </c>
      <c r="X42" s="341">
        <v>1</v>
      </c>
    </row>
    <row r="43" spans="1:24" ht="63" hidden="1" customHeight="1">
      <c r="A43" s="19"/>
      <c r="B43" s="339" t="s">
        <v>33</v>
      </c>
      <c r="C43" s="338" t="s">
        <v>34</v>
      </c>
      <c r="D43" s="338" t="s">
        <v>35</v>
      </c>
      <c r="E43" s="338" t="s">
        <v>36</v>
      </c>
      <c r="F43" s="338" t="s">
        <v>37</v>
      </c>
      <c r="G43" s="338" t="s">
        <v>38</v>
      </c>
      <c r="H43" s="338" t="s">
        <v>50</v>
      </c>
      <c r="I43" s="405" t="s">
        <v>51</v>
      </c>
      <c r="J43" s="338" t="s">
        <v>52</v>
      </c>
      <c r="K43" s="338" t="s">
        <v>53</v>
      </c>
      <c r="L43" s="335" t="s">
        <v>43</v>
      </c>
      <c r="M43" s="185" t="s">
        <v>219</v>
      </c>
      <c r="N43" s="185" t="s">
        <v>219</v>
      </c>
      <c r="O43" s="190" t="s">
        <v>220</v>
      </c>
      <c r="P43" s="354" t="s">
        <v>221</v>
      </c>
      <c r="Q43" s="190" t="s">
        <v>47</v>
      </c>
      <c r="R43" s="190" t="s">
        <v>48</v>
      </c>
      <c r="S43" s="337" t="s">
        <v>49</v>
      </c>
      <c r="T43" s="341">
        <v>1</v>
      </c>
      <c r="U43" s="341">
        <v>1</v>
      </c>
      <c r="V43" s="341">
        <v>1</v>
      </c>
      <c r="W43" s="341">
        <v>1</v>
      </c>
      <c r="X43" s="341">
        <v>1</v>
      </c>
    </row>
    <row r="44" spans="1:24" ht="136.5" customHeight="1">
      <c r="A44" s="19"/>
      <c r="B44" s="217" t="s">
        <v>222</v>
      </c>
      <c r="C44" s="217" t="s">
        <v>223</v>
      </c>
      <c r="D44" s="217" t="s">
        <v>35</v>
      </c>
      <c r="E44" s="217" t="s">
        <v>37</v>
      </c>
      <c r="F44" s="217" t="s">
        <v>37</v>
      </c>
      <c r="G44" s="217" t="s">
        <v>224</v>
      </c>
      <c r="H44" s="298" t="s">
        <v>225</v>
      </c>
      <c r="I44" s="217" t="s">
        <v>226</v>
      </c>
      <c r="J44" s="217" t="s">
        <v>227</v>
      </c>
      <c r="K44" s="217" t="s">
        <v>228</v>
      </c>
      <c r="L44" s="218" t="s">
        <v>63</v>
      </c>
      <c r="M44" s="158" t="s">
        <v>219</v>
      </c>
      <c r="N44" s="158" t="s">
        <v>219</v>
      </c>
      <c r="O44" s="160" t="s">
        <v>220</v>
      </c>
      <c r="P44" s="158" t="s">
        <v>221</v>
      </c>
      <c r="Q44" s="160" t="s">
        <v>79</v>
      </c>
      <c r="R44" s="160" t="s">
        <v>48</v>
      </c>
      <c r="S44" s="474" t="s">
        <v>229</v>
      </c>
      <c r="T44" s="483">
        <v>0.48499999999999999</v>
      </c>
      <c r="U44" s="483">
        <v>0.48499999999999999</v>
      </c>
      <c r="V44" s="483">
        <v>0.48499999999999999</v>
      </c>
      <c r="W44" s="483">
        <v>0.53500000000000003</v>
      </c>
      <c r="X44" s="483">
        <v>0.53500000000000003</v>
      </c>
    </row>
    <row r="45" spans="1:24" ht="94.5" customHeight="1">
      <c r="A45" s="19"/>
      <c r="B45" s="338" t="s">
        <v>222</v>
      </c>
      <c r="C45" s="338" t="s">
        <v>230</v>
      </c>
      <c r="D45" s="338" t="s">
        <v>35</v>
      </c>
      <c r="E45" s="338" t="s">
        <v>37</v>
      </c>
      <c r="F45" s="338" t="s">
        <v>37</v>
      </c>
      <c r="G45" s="338" t="s">
        <v>231</v>
      </c>
      <c r="H45" s="338" t="s">
        <v>232</v>
      </c>
      <c r="I45" s="405">
        <v>0.88</v>
      </c>
      <c r="J45" s="338" t="s">
        <v>233</v>
      </c>
      <c r="K45" s="338" t="s">
        <v>234</v>
      </c>
      <c r="L45" s="335" t="s">
        <v>63</v>
      </c>
      <c r="M45" s="185" t="s">
        <v>219</v>
      </c>
      <c r="N45" s="185" t="s">
        <v>219</v>
      </c>
      <c r="O45" s="190" t="s">
        <v>220</v>
      </c>
      <c r="P45" s="185" t="s">
        <v>221</v>
      </c>
      <c r="Q45" s="190" t="s">
        <v>79</v>
      </c>
      <c r="R45" s="190" t="s">
        <v>48</v>
      </c>
      <c r="S45" s="337" t="s">
        <v>229</v>
      </c>
      <c r="T45" s="341">
        <v>0.88</v>
      </c>
      <c r="U45" s="341">
        <v>0.88</v>
      </c>
      <c r="V45" s="341">
        <v>0.88</v>
      </c>
      <c r="W45" s="341">
        <v>0.88</v>
      </c>
      <c r="X45" s="341">
        <v>0.88</v>
      </c>
    </row>
    <row r="46" spans="1:24" ht="94.5" hidden="1" customHeight="1">
      <c r="A46" s="19"/>
      <c r="B46" s="339" t="s">
        <v>33</v>
      </c>
      <c r="C46" s="338" t="s">
        <v>34</v>
      </c>
      <c r="D46" s="338" t="s">
        <v>35</v>
      </c>
      <c r="E46" s="338" t="s">
        <v>36</v>
      </c>
      <c r="F46" s="338" t="s">
        <v>37</v>
      </c>
      <c r="G46" s="338" t="s">
        <v>38</v>
      </c>
      <c r="H46" s="338" t="s">
        <v>39</v>
      </c>
      <c r="I46" s="405" t="s">
        <v>40</v>
      </c>
      <c r="J46" s="338" t="s">
        <v>41</v>
      </c>
      <c r="K46" s="338" t="s">
        <v>42</v>
      </c>
      <c r="L46" s="335" t="s">
        <v>43</v>
      </c>
      <c r="M46" s="185" t="s">
        <v>235</v>
      </c>
      <c r="N46" s="185" t="s">
        <v>235</v>
      </c>
      <c r="O46" s="190" t="s">
        <v>236</v>
      </c>
      <c r="P46" s="354" t="s">
        <v>237</v>
      </c>
      <c r="Q46" s="190" t="s">
        <v>47</v>
      </c>
      <c r="R46" s="190" t="s">
        <v>48</v>
      </c>
      <c r="S46" s="337" t="s">
        <v>49</v>
      </c>
      <c r="T46" s="341">
        <v>1</v>
      </c>
      <c r="U46" s="341">
        <v>1</v>
      </c>
      <c r="V46" s="341">
        <v>1</v>
      </c>
      <c r="W46" s="341">
        <v>1</v>
      </c>
      <c r="X46" s="341">
        <v>1</v>
      </c>
    </row>
    <row r="47" spans="1:24" ht="63" hidden="1" customHeight="1">
      <c r="A47" s="19"/>
      <c r="B47" s="339" t="s">
        <v>33</v>
      </c>
      <c r="C47" s="338" t="s">
        <v>34</v>
      </c>
      <c r="D47" s="338" t="s">
        <v>35</v>
      </c>
      <c r="E47" s="338" t="s">
        <v>36</v>
      </c>
      <c r="F47" s="338" t="s">
        <v>37</v>
      </c>
      <c r="G47" s="338" t="s">
        <v>38</v>
      </c>
      <c r="H47" s="338" t="s">
        <v>50</v>
      </c>
      <c r="I47" s="405" t="s">
        <v>51</v>
      </c>
      <c r="J47" s="338" t="s">
        <v>52</v>
      </c>
      <c r="K47" s="338" t="s">
        <v>53</v>
      </c>
      <c r="L47" s="335" t="s">
        <v>43</v>
      </c>
      <c r="M47" s="185" t="s">
        <v>235</v>
      </c>
      <c r="N47" s="185" t="s">
        <v>235</v>
      </c>
      <c r="O47" s="190" t="s">
        <v>236</v>
      </c>
      <c r="P47" s="354" t="s">
        <v>237</v>
      </c>
      <c r="Q47" s="190" t="s">
        <v>47</v>
      </c>
      <c r="R47" s="190" t="s">
        <v>48</v>
      </c>
      <c r="S47" s="337" t="s">
        <v>49</v>
      </c>
      <c r="T47" s="341">
        <v>1</v>
      </c>
      <c r="U47" s="341">
        <v>1</v>
      </c>
      <c r="V47" s="341">
        <v>1</v>
      </c>
      <c r="W47" s="341">
        <v>1</v>
      </c>
      <c r="X47" s="341">
        <v>1</v>
      </c>
    </row>
    <row r="48" spans="1:24" ht="78.75" customHeight="1">
      <c r="A48" s="19"/>
      <c r="B48" s="377" t="s">
        <v>150</v>
      </c>
      <c r="C48" s="377" t="s">
        <v>128</v>
      </c>
      <c r="D48" s="377" t="s">
        <v>37</v>
      </c>
      <c r="E48" s="377" t="s">
        <v>37</v>
      </c>
      <c r="F48" s="377" t="s">
        <v>37</v>
      </c>
      <c r="G48" s="377" t="s">
        <v>238</v>
      </c>
      <c r="H48" s="338" t="s">
        <v>239</v>
      </c>
      <c r="I48" s="405">
        <v>0.15</v>
      </c>
      <c r="J48" s="338" t="s">
        <v>240</v>
      </c>
      <c r="K48" s="338" t="s">
        <v>241</v>
      </c>
      <c r="L48" s="335" t="s">
        <v>155</v>
      </c>
      <c r="M48" s="185" t="s">
        <v>242</v>
      </c>
      <c r="N48" s="185" t="s">
        <v>243</v>
      </c>
      <c r="O48" s="190" t="s">
        <v>236</v>
      </c>
      <c r="P48" s="336" t="s">
        <v>237</v>
      </c>
      <c r="Q48" s="190" t="s">
        <v>47</v>
      </c>
      <c r="R48" s="190" t="s">
        <v>48</v>
      </c>
      <c r="S48" s="337" t="s">
        <v>49</v>
      </c>
      <c r="T48" s="331">
        <v>0</v>
      </c>
      <c r="U48" s="331">
        <v>0</v>
      </c>
      <c r="V48" s="331">
        <v>0</v>
      </c>
      <c r="W48" s="331">
        <v>0.15</v>
      </c>
      <c r="X48" s="331">
        <f>+T48+U48+V48+W48</f>
        <v>0.15</v>
      </c>
    </row>
    <row r="49" spans="1:24" ht="78.75" customHeight="1">
      <c r="A49" s="19"/>
      <c r="B49" s="377" t="s">
        <v>150</v>
      </c>
      <c r="C49" s="377" t="s">
        <v>128</v>
      </c>
      <c r="D49" s="377" t="s">
        <v>37</v>
      </c>
      <c r="E49" s="377" t="s">
        <v>37</v>
      </c>
      <c r="F49" s="377" t="s">
        <v>37</v>
      </c>
      <c r="G49" s="377" t="s">
        <v>238</v>
      </c>
      <c r="H49" s="338" t="s">
        <v>244</v>
      </c>
      <c r="I49" s="410">
        <v>0.1225</v>
      </c>
      <c r="J49" s="338" t="s">
        <v>245</v>
      </c>
      <c r="K49" s="338" t="s">
        <v>246</v>
      </c>
      <c r="L49" s="335" t="s">
        <v>155</v>
      </c>
      <c r="M49" s="185" t="s">
        <v>242</v>
      </c>
      <c r="N49" s="185" t="s">
        <v>243</v>
      </c>
      <c r="O49" s="190" t="s">
        <v>236</v>
      </c>
      <c r="P49" s="336" t="s">
        <v>237</v>
      </c>
      <c r="Q49" s="190" t="s">
        <v>47</v>
      </c>
      <c r="R49" s="190" t="s">
        <v>48</v>
      </c>
      <c r="S49" s="337" t="s">
        <v>49</v>
      </c>
      <c r="T49" s="331">
        <v>0</v>
      </c>
      <c r="U49" s="331">
        <v>0</v>
      </c>
      <c r="V49" s="331">
        <v>0</v>
      </c>
      <c r="W49" s="355">
        <v>0.1225</v>
      </c>
      <c r="X49" s="331">
        <f>+T49+U49+V49+W49</f>
        <v>0.1225</v>
      </c>
    </row>
    <row r="50" spans="1:24" ht="63" customHeight="1">
      <c r="A50" s="19"/>
      <c r="B50" s="377" t="s">
        <v>150</v>
      </c>
      <c r="C50" s="377" t="s">
        <v>128</v>
      </c>
      <c r="D50" s="377" t="s">
        <v>37</v>
      </c>
      <c r="E50" s="377" t="s">
        <v>37</v>
      </c>
      <c r="F50" s="377" t="s">
        <v>142</v>
      </c>
      <c r="G50" s="338" t="s">
        <v>247</v>
      </c>
      <c r="H50" s="338" t="s">
        <v>248</v>
      </c>
      <c r="I50" s="411" t="s">
        <v>249</v>
      </c>
      <c r="J50" s="339" t="s">
        <v>250</v>
      </c>
      <c r="K50" s="338" t="s">
        <v>251</v>
      </c>
      <c r="L50" s="335" t="s">
        <v>63</v>
      </c>
      <c r="M50" s="185" t="s">
        <v>242</v>
      </c>
      <c r="N50" s="185" t="s">
        <v>243</v>
      </c>
      <c r="O50" s="190" t="s">
        <v>236</v>
      </c>
      <c r="P50" s="336" t="s">
        <v>237</v>
      </c>
      <c r="Q50" s="190" t="s">
        <v>79</v>
      </c>
      <c r="R50" s="190" t="s">
        <v>64</v>
      </c>
      <c r="S50" s="337" t="s">
        <v>252</v>
      </c>
      <c r="T50" s="356">
        <v>91827.454637479503</v>
      </c>
      <c r="U50" s="356">
        <v>112110.352312848</v>
      </c>
      <c r="V50" s="356">
        <v>116472.63713399399</v>
      </c>
      <c r="W50" s="356">
        <v>109589.55591567799</v>
      </c>
      <c r="X50" s="356">
        <f>+SUM(T50:W50)</f>
        <v>429999.99999999948</v>
      </c>
    </row>
    <row r="51" spans="1:24" ht="117.75" customHeight="1">
      <c r="A51" s="19"/>
      <c r="B51" s="339" t="s">
        <v>33</v>
      </c>
      <c r="C51" s="377" t="s">
        <v>128</v>
      </c>
      <c r="D51" s="377" t="s">
        <v>141</v>
      </c>
      <c r="E51" s="377" t="s">
        <v>36</v>
      </c>
      <c r="F51" s="377" t="s">
        <v>142</v>
      </c>
      <c r="G51" s="377" t="s">
        <v>253</v>
      </c>
      <c r="H51" s="339" t="s">
        <v>254</v>
      </c>
      <c r="I51" s="412" t="s">
        <v>255</v>
      </c>
      <c r="J51" s="339" t="s">
        <v>256</v>
      </c>
      <c r="K51" s="338" t="s">
        <v>257</v>
      </c>
      <c r="L51" s="335" t="s">
        <v>63</v>
      </c>
      <c r="M51" s="185" t="s">
        <v>242</v>
      </c>
      <c r="N51" s="185" t="s">
        <v>243</v>
      </c>
      <c r="O51" s="190" t="s">
        <v>236</v>
      </c>
      <c r="P51" s="336" t="s">
        <v>237</v>
      </c>
      <c r="Q51" s="190" t="s">
        <v>79</v>
      </c>
      <c r="R51" s="190" t="s">
        <v>64</v>
      </c>
      <c r="S51" s="337" t="s">
        <v>252</v>
      </c>
      <c r="T51" s="331">
        <v>0.2</v>
      </c>
      <c r="U51" s="331">
        <v>0.68</v>
      </c>
      <c r="V51" s="331">
        <v>0</v>
      </c>
      <c r="W51" s="331">
        <v>0</v>
      </c>
      <c r="X51" s="331">
        <v>0.88000000000000012</v>
      </c>
    </row>
    <row r="52" spans="1:24" ht="126" customHeight="1">
      <c r="A52" s="19"/>
      <c r="B52" s="339" t="s">
        <v>33</v>
      </c>
      <c r="C52" s="377" t="s">
        <v>128</v>
      </c>
      <c r="D52" s="377" t="s">
        <v>141</v>
      </c>
      <c r="E52" s="377" t="s">
        <v>36</v>
      </c>
      <c r="F52" s="377" t="s">
        <v>142</v>
      </c>
      <c r="G52" s="377" t="s">
        <v>253</v>
      </c>
      <c r="H52" s="339" t="s">
        <v>258</v>
      </c>
      <c r="I52" s="412">
        <v>0.7</v>
      </c>
      <c r="J52" s="339" t="s">
        <v>259</v>
      </c>
      <c r="K52" s="338" t="s">
        <v>260</v>
      </c>
      <c r="L52" s="335" t="s">
        <v>63</v>
      </c>
      <c r="M52" s="185" t="s">
        <v>242</v>
      </c>
      <c r="N52" s="185" t="s">
        <v>243</v>
      </c>
      <c r="O52" s="190" t="s">
        <v>236</v>
      </c>
      <c r="P52" s="336" t="s">
        <v>237</v>
      </c>
      <c r="Q52" s="190" t="s">
        <v>79</v>
      </c>
      <c r="R52" s="190" t="s">
        <v>64</v>
      </c>
      <c r="S52" s="337" t="s">
        <v>252</v>
      </c>
      <c r="T52" s="331">
        <v>0.1</v>
      </c>
      <c r="U52" s="331">
        <v>0.6</v>
      </c>
      <c r="V52" s="331">
        <v>0</v>
      </c>
      <c r="W52" s="331">
        <v>0</v>
      </c>
      <c r="X52" s="331">
        <v>0.7</v>
      </c>
    </row>
    <row r="53" spans="1:24" ht="173.25" customHeight="1">
      <c r="A53" s="19"/>
      <c r="B53" s="339" t="s">
        <v>33</v>
      </c>
      <c r="C53" s="377" t="s">
        <v>128</v>
      </c>
      <c r="D53" s="377" t="s">
        <v>141</v>
      </c>
      <c r="E53" s="377" t="s">
        <v>36</v>
      </c>
      <c r="F53" s="377" t="s">
        <v>142</v>
      </c>
      <c r="G53" s="338" t="s">
        <v>253</v>
      </c>
      <c r="H53" s="339" t="s">
        <v>261</v>
      </c>
      <c r="I53" s="413">
        <v>0.90500000000000003</v>
      </c>
      <c r="J53" s="339" t="s">
        <v>262</v>
      </c>
      <c r="K53" s="338" t="s">
        <v>263</v>
      </c>
      <c r="L53" s="335" t="s">
        <v>63</v>
      </c>
      <c r="M53" s="185" t="s">
        <v>242</v>
      </c>
      <c r="N53" s="185" t="s">
        <v>243</v>
      </c>
      <c r="O53" s="190" t="s">
        <v>236</v>
      </c>
      <c r="P53" s="185" t="s">
        <v>237</v>
      </c>
      <c r="Q53" s="190" t="s">
        <v>79</v>
      </c>
      <c r="R53" s="190" t="s">
        <v>64</v>
      </c>
      <c r="S53" s="337" t="s">
        <v>252</v>
      </c>
      <c r="T53" s="331">
        <v>0.83</v>
      </c>
      <c r="U53" s="350">
        <v>5.5E-2</v>
      </c>
      <c r="V53" s="331">
        <v>0.01</v>
      </c>
      <c r="W53" s="331">
        <v>0.01</v>
      </c>
      <c r="X53" s="350">
        <v>0.90500000000000003</v>
      </c>
    </row>
    <row r="54" spans="1:24" ht="78.75" customHeight="1">
      <c r="A54" s="19"/>
      <c r="B54" s="339" t="s">
        <v>33</v>
      </c>
      <c r="C54" s="377" t="s">
        <v>128</v>
      </c>
      <c r="D54" s="377" t="s">
        <v>141</v>
      </c>
      <c r="E54" s="377" t="s">
        <v>36</v>
      </c>
      <c r="F54" s="377" t="s">
        <v>142</v>
      </c>
      <c r="G54" s="338" t="s">
        <v>253</v>
      </c>
      <c r="H54" s="339" t="s">
        <v>264</v>
      </c>
      <c r="I54" s="412">
        <v>0.9</v>
      </c>
      <c r="J54" s="339" t="s">
        <v>265</v>
      </c>
      <c r="K54" s="338" t="s">
        <v>266</v>
      </c>
      <c r="L54" s="335" t="s">
        <v>63</v>
      </c>
      <c r="M54" s="185" t="s">
        <v>242</v>
      </c>
      <c r="N54" s="185" t="s">
        <v>243</v>
      </c>
      <c r="O54" s="190" t="s">
        <v>236</v>
      </c>
      <c r="P54" s="185" t="s">
        <v>237</v>
      </c>
      <c r="Q54" s="190" t="s">
        <v>79</v>
      </c>
      <c r="R54" s="190" t="s">
        <v>64</v>
      </c>
      <c r="S54" s="337" t="s">
        <v>252</v>
      </c>
      <c r="T54" s="331">
        <v>0.2</v>
      </c>
      <c r="U54" s="331">
        <v>0.68</v>
      </c>
      <c r="V54" s="331">
        <v>0.01</v>
      </c>
      <c r="W54" s="331">
        <v>0.01</v>
      </c>
      <c r="X54" s="331">
        <v>0.90000000000000013</v>
      </c>
    </row>
    <row r="55" spans="1:24" ht="78" customHeight="1">
      <c r="A55" s="19"/>
      <c r="B55" s="339" t="s">
        <v>33</v>
      </c>
      <c r="C55" s="377" t="s">
        <v>128</v>
      </c>
      <c r="D55" s="377" t="s">
        <v>141</v>
      </c>
      <c r="E55" s="377" t="s">
        <v>36</v>
      </c>
      <c r="F55" s="377" t="s">
        <v>142</v>
      </c>
      <c r="G55" s="338" t="s">
        <v>253</v>
      </c>
      <c r="H55" s="339" t="s">
        <v>267</v>
      </c>
      <c r="I55" s="405">
        <v>0.8</v>
      </c>
      <c r="J55" s="339" t="s">
        <v>268</v>
      </c>
      <c r="K55" s="338" t="s">
        <v>269</v>
      </c>
      <c r="L55" s="335" t="s">
        <v>63</v>
      </c>
      <c r="M55" s="185" t="s">
        <v>242</v>
      </c>
      <c r="N55" s="185" t="s">
        <v>243</v>
      </c>
      <c r="O55" s="190" t="s">
        <v>236</v>
      </c>
      <c r="P55" s="185" t="s">
        <v>237</v>
      </c>
      <c r="Q55" s="190" t="s">
        <v>79</v>
      </c>
      <c r="R55" s="190" t="s">
        <v>64</v>
      </c>
      <c r="S55" s="337" t="s">
        <v>252</v>
      </c>
      <c r="T55" s="331">
        <v>0.1</v>
      </c>
      <c r="U55" s="331">
        <v>0.6</v>
      </c>
      <c r="V55" s="331">
        <v>0.05</v>
      </c>
      <c r="W55" s="331">
        <v>0.05</v>
      </c>
      <c r="X55" s="331">
        <v>0.8</v>
      </c>
    </row>
    <row r="56" spans="1:24" ht="92.25" customHeight="1">
      <c r="A56" s="19"/>
      <c r="B56" s="339" t="s">
        <v>33</v>
      </c>
      <c r="C56" s="377" t="s">
        <v>128</v>
      </c>
      <c r="D56" s="377" t="s">
        <v>141</v>
      </c>
      <c r="E56" s="377" t="s">
        <v>36</v>
      </c>
      <c r="F56" s="377" t="s">
        <v>142</v>
      </c>
      <c r="G56" s="338" t="s">
        <v>270</v>
      </c>
      <c r="H56" s="339" t="s">
        <v>271</v>
      </c>
      <c r="I56" s="405">
        <v>0.75</v>
      </c>
      <c r="J56" s="338" t="s">
        <v>272</v>
      </c>
      <c r="K56" s="338" t="s">
        <v>273</v>
      </c>
      <c r="L56" s="335" t="s">
        <v>63</v>
      </c>
      <c r="M56" s="185" t="s">
        <v>274</v>
      </c>
      <c r="N56" s="185" t="s">
        <v>275</v>
      </c>
      <c r="O56" s="190" t="s">
        <v>236</v>
      </c>
      <c r="P56" s="336" t="s">
        <v>237</v>
      </c>
      <c r="Q56" s="190" t="s">
        <v>79</v>
      </c>
      <c r="R56" s="190" t="s">
        <v>64</v>
      </c>
      <c r="S56" s="337" t="s">
        <v>252</v>
      </c>
      <c r="T56" s="331">
        <v>0.75</v>
      </c>
      <c r="U56" s="331">
        <v>0.75</v>
      </c>
      <c r="V56" s="331">
        <v>0.75</v>
      </c>
      <c r="W56" s="331">
        <v>0.75</v>
      </c>
      <c r="X56" s="331">
        <v>0.75</v>
      </c>
    </row>
    <row r="57" spans="1:24" ht="92.25" hidden="1" customHeight="1">
      <c r="A57" s="19"/>
      <c r="B57" s="339" t="s">
        <v>33</v>
      </c>
      <c r="C57" s="338" t="s">
        <v>34</v>
      </c>
      <c r="D57" s="338" t="s">
        <v>35</v>
      </c>
      <c r="E57" s="338" t="s">
        <v>36</v>
      </c>
      <c r="F57" s="338" t="s">
        <v>37</v>
      </c>
      <c r="G57" s="338" t="s">
        <v>38</v>
      </c>
      <c r="H57" s="338" t="s">
        <v>39</v>
      </c>
      <c r="I57" s="405" t="s">
        <v>40</v>
      </c>
      <c r="J57" s="338" t="s">
        <v>41</v>
      </c>
      <c r="K57" s="338" t="s">
        <v>42</v>
      </c>
      <c r="L57" s="335" t="s">
        <v>43</v>
      </c>
      <c r="M57" s="185" t="s">
        <v>276</v>
      </c>
      <c r="N57" s="185" t="s">
        <v>276</v>
      </c>
      <c r="O57" s="190" t="s">
        <v>277</v>
      </c>
      <c r="P57" s="336" t="s">
        <v>278</v>
      </c>
      <c r="Q57" s="190" t="s">
        <v>47</v>
      </c>
      <c r="R57" s="190" t="s">
        <v>48</v>
      </c>
      <c r="S57" s="337" t="s">
        <v>49</v>
      </c>
      <c r="T57" s="341">
        <v>1</v>
      </c>
      <c r="U57" s="341">
        <v>1</v>
      </c>
      <c r="V57" s="341">
        <v>1</v>
      </c>
      <c r="W57" s="341">
        <v>1</v>
      </c>
      <c r="X57" s="341">
        <v>1</v>
      </c>
    </row>
    <row r="58" spans="1:24" ht="63" hidden="1" customHeight="1">
      <c r="A58" s="19"/>
      <c r="B58" s="339" t="s">
        <v>33</v>
      </c>
      <c r="C58" s="338" t="s">
        <v>34</v>
      </c>
      <c r="D58" s="338" t="s">
        <v>35</v>
      </c>
      <c r="E58" s="338" t="s">
        <v>36</v>
      </c>
      <c r="F58" s="338" t="s">
        <v>37</v>
      </c>
      <c r="G58" s="338" t="s">
        <v>38</v>
      </c>
      <c r="H58" s="338" t="s">
        <v>50</v>
      </c>
      <c r="I58" s="405" t="s">
        <v>51</v>
      </c>
      <c r="J58" s="338" t="s">
        <v>52</v>
      </c>
      <c r="K58" s="338" t="s">
        <v>53</v>
      </c>
      <c r="L58" s="335" t="s">
        <v>43</v>
      </c>
      <c r="M58" s="185" t="s">
        <v>276</v>
      </c>
      <c r="N58" s="185" t="s">
        <v>276</v>
      </c>
      <c r="O58" s="190" t="s">
        <v>277</v>
      </c>
      <c r="P58" s="336" t="s">
        <v>278</v>
      </c>
      <c r="Q58" s="190" t="s">
        <v>47</v>
      </c>
      <c r="R58" s="190" t="s">
        <v>48</v>
      </c>
      <c r="S58" s="337" t="s">
        <v>37</v>
      </c>
      <c r="T58" s="341">
        <v>1</v>
      </c>
      <c r="U58" s="341">
        <v>1</v>
      </c>
      <c r="V58" s="341">
        <v>1</v>
      </c>
      <c r="W58" s="341">
        <v>1</v>
      </c>
      <c r="X58" s="341">
        <v>1</v>
      </c>
    </row>
    <row r="59" spans="1:24" ht="94.5" customHeight="1">
      <c r="A59" s="19"/>
      <c r="B59" s="339" t="s">
        <v>33</v>
      </c>
      <c r="C59" s="338" t="s">
        <v>279</v>
      </c>
      <c r="D59" s="338" t="s">
        <v>280</v>
      </c>
      <c r="E59" s="338" t="s">
        <v>281</v>
      </c>
      <c r="F59" s="338" t="s">
        <v>37</v>
      </c>
      <c r="G59" s="338" t="s">
        <v>282</v>
      </c>
      <c r="H59" s="339" t="s">
        <v>283</v>
      </c>
      <c r="I59" s="405" t="s">
        <v>284</v>
      </c>
      <c r="J59" s="338" t="s">
        <v>285</v>
      </c>
      <c r="K59" s="338" t="s">
        <v>286</v>
      </c>
      <c r="L59" s="335" t="s">
        <v>63</v>
      </c>
      <c r="M59" s="185" t="s">
        <v>276</v>
      </c>
      <c r="N59" s="185" t="s">
        <v>276</v>
      </c>
      <c r="O59" s="190" t="s">
        <v>277</v>
      </c>
      <c r="P59" s="336" t="s">
        <v>278</v>
      </c>
      <c r="Q59" s="190" t="s">
        <v>47</v>
      </c>
      <c r="R59" s="190" t="s">
        <v>48</v>
      </c>
      <c r="S59" s="337" t="s">
        <v>37</v>
      </c>
      <c r="T59" s="347">
        <v>1</v>
      </c>
      <c r="U59" s="347">
        <v>2</v>
      </c>
      <c r="V59" s="347">
        <v>1</v>
      </c>
      <c r="W59" s="347">
        <v>2</v>
      </c>
      <c r="X59" s="347">
        <f>+SUM(T59:W59)</f>
        <v>6</v>
      </c>
    </row>
    <row r="60" spans="1:24" ht="94.5" hidden="1" customHeight="1">
      <c r="A60" s="19"/>
      <c r="B60" s="339" t="s">
        <v>33</v>
      </c>
      <c r="C60" s="338" t="s">
        <v>34</v>
      </c>
      <c r="D60" s="338" t="s">
        <v>35</v>
      </c>
      <c r="E60" s="338" t="s">
        <v>36</v>
      </c>
      <c r="F60" s="338" t="s">
        <v>37</v>
      </c>
      <c r="G60" s="338" t="s">
        <v>38</v>
      </c>
      <c r="H60" s="338" t="s">
        <v>39</v>
      </c>
      <c r="I60" s="405" t="s">
        <v>40</v>
      </c>
      <c r="J60" s="338" t="s">
        <v>41</v>
      </c>
      <c r="K60" s="338" t="s">
        <v>42</v>
      </c>
      <c r="L60" s="335" t="s">
        <v>43</v>
      </c>
      <c r="M60" s="414" t="s">
        <v>287</v>
      </c>
      <c r="N60" s="414" t="s">
        <v>288</v>
      </c>
      <c r="O60" s="357" t="s">
        <v>289</v>
      </c>
      <c r="P60" s="336" t="s">
        <v>290</v>
      </c>
      <c r="Q60" s="190" t="s">
        <v>47</v>
      </c>
      <c r="R60" s="190" t="s">
        <v>48</v>
      </c>
      <c r="S60" s="337" t="s">
        <v>49</v>
      </c>
      <c r="T60" s="341">
        <v>1</v>
      </c>
      <c r="U60" s="341">
        <v>1</v>
      </c>
      <c r="V60" s="341">
        <v>1</v>
      </c>
      <c r="W60" s="341">
        <v>1</v>
      </c>
      <c r="X60" s="341">
        <v>1</v>
      </c>
    </row>
    <row r="61" spans="1:24" ht="63" hidden="1" customHeight="1">
      <c r="A61" s="19"/>
      <c r="B61" s="339" t="s">
        <v>33</v>
      </c>
      <c r="C61" s="338" t="s">
        <v>34</v>
      </c>
      <c r="D61" s="338" t="s">
        <v>35</v>
      </c>
      <c r="E61" s="338" t="s">
        <v>36</v>
      </c>
      <c r="F61" s="338" t="s">
        <v>37</v>
      </c>
      <c r="G61" s="338" t="s">
        <v>38</v>
      </c>
      <c r="H61" s="338" t="s">
        <v>50</v>
      </c>
      <c r="I61" s="405" t="s">
        <v>51</v>
      </c>
      <c r="J61" s="338" t="s">
        <v>52</v>
      </c>
      <c r="K61" s="338" t="s">
        <v>53</v>
      </c>
      <c r="L61" s="335" t="s">
        <v>43</v>
      </c>
      <c r="M61" s="414" t="s">
        <v>287</v>
      </c>
      <c r="N61" s="414" t="s">
        <v>288</v>
      </c>
      <c r="O61" s="357" t="s">
        <v>289</v>
      </c>
      <c r="P61" s="336" t="s">
        <v>290</v>
      </c>
      <c r="Q61" s="357" t="s">
        <v>47</v>
      </c>
      <c r="R61" s="357" t="s">
        <v>48</v>
      </c>
      <c r="S61" s="358" t="s">
        <v>49</v>
      </c>
      <c r="T61" s="341">
        <v>1</v>
      </c>
      <c r="U61" s="341">
        <v>1</v>
      </c>
      <c r="V61" s="341">
        <v>1</v>
      </c>
      <c r="W61" s="341">
        <v>1</v>
      </c>
      <c r="X61" s="341">
        <v>1</v>
      </c>
    </row>
    <row r="62" spans="1:24" ht="94.5" customHeight="1">
      <c r="A62" s="19"/>
      <c r="B62" s="415" t="s">
        <v>291</v>
      </c>
      <c r="C62" s="415" t="s">
        <v>292</v>
      </c>
      <c r="D62" s="415" t="s">
        <v>37</v>
      </c>
      <c r="E62" s="415" t="s">
        <v>37</v>
      </c>
      <c r="F62" s="415" t="s">
        <v>37</v>
      </c>
      <c r="G62" s="415" t="s">
        <v>293</v>
      </c>
      <c r="H62" s="416" t="s">
        <v>294</v>
      </c>
      <c r="I62" s="415" t="s">
        <v>295</v>
      </c>
      <c r="J62" s="415" t="s">
        <v>296</v>
      </c>
      <c r="K62" s="415" t="s">
        <v>297</v>
      </c>
      <c r="L62" s="417" t="s">
        <v>63</v>
      </c>
      <c r="M62" s="414" t="s">
        <v>287</v>
      </c>
      <c r="N62" s="414" t="s">
        <v>298</v>
      </c>
      <c r="O62" s="357" t="s">
        <v>289</v>
      </c>
      <c r="P62" s="336" t="s">
        <v>290</v>
      </c>
      <c r="Q62" s="357" t="s">
        <v>47</v>
      </c>
      <c r="R62" s="357" t="s">
        <v>48</v>
      </c>
      <c r="S62" s="358" t="s">
        <v>49</v>
      </c>
      <c r="T62" s="359">
        <v>0.1</v>
      </c>
      <c r="U62" s="359">
        <v>0.3</v>
      </c>
      <c r="V62" s="359">
        <v>0.3</v>
      </c>
      <c r="W62" s="359">
        <v>0.3</v>
      </c>
      <c r="X62" s="359">
        <f t="shared" ref="X62:X63" si="2">SUM(T62:W62)</f>
        <v>1</v>
      </c>
    </row>
    <row r="63" spans="1:24" ht="78.75" customHeight="1">
      <c r="A63" s="19"/>
      <c r="B63" s="338" t="s">
        <v>127</v>
      </c>
      <c r="C63" s="338"/>
      <c r="D63" s="338" t="s">
        <v>37</v>
      </c>
      <c r="E63" s="338" t="s">
        <v>37</v>
      </c>
      <c r="F63" s="338" t="s">
        <v>37</v>
      </c>
      <c r="G63" s="338" t="s">
        <v>299</v>
      </c>
      <c r="H63" s="339" t="s">
        <v>300</v>
      </c>
      <c r="I63" s="338" t="s">
        <v>295</v>
      </c>
      <c r="J63" s="338" t="s">
        <v>301</v>
      </c>
      <c r="K63" s="338" t="s">
        <v>302</v>
      </c>
      <c r="L63" s="335" t="s">
        <v>63</v>
      </c>
      <c r="M63" s="185" t="s">
        <v>287</v>
      </c>
      <c r="N63" s="185" t="s">
        <v>288</v>
      </c>
      <c r="O63" s="190" t="s">
        <v>289</v>
      </c>
      <c r="P63" s="336" t="s">
        <v>290</v>
      </c>
      <c r="Q63" s="190" t="s">
        <v>47</v>
      </c>
      <c r="R63" s="190" t="s">
        <v>48</v>
      </c>
      <c r="S63" s="337" t="s">
        <v>49</v>
      </c>
      <c r="T63" s="331">
        <v>0.2</v>
      </c>
      <c r="U63" s="331">
        <v>0.8</v>
      </c>
      <c r="V63" s="331">
        <v>0</v>
      </c>
      <c r="W63" s="331">
        <v>0</v>
      </c>
      <c r="X63" s="331">
        <f t="shared" si="2"/>
        <v>1</v>
      </c>
    </row>
    <row r="64" spans="1:24" ht="81.75" customHeight="1">
      <c r="A64" s="19"/>
      <c r="B64" s="338" t="s">
        <v>291</v>
      </c>
      <c r="C64" s="338" t="s">
        <v>303</v>
      </c>
      <c r="D64" s="338" t="s">
        <v>37</v>
      </c>
      <c r="E64" s="338" t="s">
        <v>37</v>
      </c>
      <c r="F64" s="338" t="s">
        <v>37</v>
      </c>
      <c r="G64" s="338" t="s">
        <v>304</v>
      </c>
      <c r="H64" s="339" t="s">
        <v>305</v>
      </c>
      <c r="I64" s="338" t="s">
        <v>306</v>
      </c>
      <c r="J64" s="338" t="s">
        <v>307</v>
      </c>
      <c r="K64" s="338" t="s">
        <v>308</v>
      </c>
      <c r="L64" s="335" t="s">
        <v>63</v>
      </c>
      <c r="M64" s="185" t="s">
        <v>287</v>
      </c>
      <c r="N64" s="185" t="s">
        <v>298</v>
      </c>
      <c r="O64" s="190" t="s">
        <v>289</v>
      </c>
      <c r="P64" s="336" t="s">
        <v>290</v>
      </c>
      <c r="Q64" s="190" t="s">
        <v>47</v>
      </c>
      <c r="R64" s="190" t="s">
        <v>48</v>
      </c>
      <c r="S64" s="337" t="s">
        <v>49</v>
      </c>
      <c r="T64" s="331">
        <v>0</v>
      </c>
      <c r="U64" s="331">
        <v>0.3</v>
      </c>
      <c r="V64" s="331">
        <v>0.3</v>
      </c>
      <c r="W64" s="331">
        <v>0.4</v>
      </c>
      <c r="X64" s="331">
        <f>SUM(T64:W64)</f>
        <v>1</v>
      </c>
    </row>
    <row r="65" spans="1:24" ht="45.75" customHeight="1">
      <c r="A65" s="297"/>
      <c r="B65" s="314" t="s">
        <v>309</v>
      </c>
      <c r="C65" s="314" t="s">
        <v>310</v>
      </c>
      <c r="D65" s="314" t="s">
        <v>37</v>
      </c>
      <c r="E65" s="314" t="s">
        <v>37</v>
      </c>
      <c r="F65" s="304" t="s">
        <v>37</v>
      </c>
      <c r="G65" s="304" t="s">
        <v>311</v>
      </c>
      <c r="H65" s="304" t="s">
        <v>312</v>
      </c>
      <c r="I65" s="304" t="s">
        <v>313</v>
      </c>
      <c r="J65" s="304" t="s">
        <v>314</v>
      </c>
      <c r="K65" s="304" t="s">
        <v>315</v>
      </c>
      <c r="L65" s="305" t="s">
        <v>63</v>
      </c>
      <c r="M65" s="302" t="s">
        <v>287</v>
      </c>
      <c r="N65" s="302" t="s">
        <v>316</v>
      </c>
      <c r="O65" s="306" t="s">
        <v>289</v>
      </c>
      <c r="P65" s="306" t="s">
        <v>290</v>
      </c>
      <c r="Q65" s="306" t="s">
        <v>47</v>
      </c>
      <c r="R65" s="306" t="s">
        <v>48</v>
      </c>
      <c r="S65" s="306" t="s">
        <v>317</v>
      </c>
      <c r="T65" s="306">
        <v>1</v>
      </c>
      <c r="U65" s="306">
        <v>2</v>
      </c>
      <c r="V65" s="306">
        <v>1</v>
      </c>
      <c r="W65" s="306">
        <v>2</v>
      </c>
      <c r="X65" s="306">
        <f>+T65+U65+V65+W65</f>
        <v>6</v>
      </c>
    </row>
    <row r="66" spans="1:24" ht="45.75" hidden="1" customHeight="1">
      <c r="A66" s="19"/>
      <c r="B66" s="339" t="s">
        <v>33</v>
      </c>
      <c r="C66" s="338" t="s">
        <v>34</v>
      </c>
      <c r="D66" s="338" t="s">
        <v>35</v>
      </c>
      <c r="E66" s="338" t="s">
        <v>36</v>
      </c>
      <c r="F66" s="338" t="s">
        <v>37</v>
      </c>
      <c r="G66" s="338" t="s">
        <v>38</v>
      </c>
      <c r="H66" s="338" t="s">
        <v>39</v>
      </c>
      <c r="I66" s="405" t="s">
        <v>40</v>
      </c>
      <c r="J66" s="338" t="s">
        <v>41</v>
      </c>
      <c r="K66" s="338" t="s">
        <v>42</v>
      </c>
      <c r="L66" s="335" t="s">
        <v>43</v>
      </c>
      <c r="M66" s="185" t="s">
        <v>318</v>
      </c>
      <c r="N66" s="185" t="s">
        <v>319</v>
      </c>
      <c r="O66" s="190" t="s">
        <v>320</v>
      </c>
      <c r="P66" s="354" t="s">
        <v>321</v>
      </c>
      <c r="Q66" s="190" t="s">
        <v>47</v>
      </c>
      <c r="R66" s="190" t="s">
        <v>48</v>
      </c>
      <c r="S66" s="337" t="s">
        <v>49</v>
      </c>
      <c r="T66" s="341">
        <v>1</v>
      </c>
      <c r="U66" s="341">
        <v>1</v>
      </c>
      <c r="V66" s="341">
        <v>1</v>
      </c>
      <c r="W66" s="341">
        <v>1</v>
      </c>
      <c r="X66" s="341">
        <v>1</v>
      </c>
    </row>
    <row r="67" spans="1:24" ht="63" hidden="1" customHeight="1">
      <c r="A67" s="19"/>
      <c r="B67" s="339" t="s">
        <v>33</v>
      </c>
      <c r="C67" s="338" t="s">
        <v>34</v>
      </c>
      <c r="D67" s="338" t="s">
        <v>35</v>
      </c>
      <c r="E67" s="338" t="s">
        <v>36</v>
      </c>
      <c r="F67" s="338" t="s">
        <v>37</v>
      </c>
      <c r="G67" s="338" t="s">
        <v>38</v>
      </c>
      <c r="H67" s="338" t="s">
        <v>50</v>
      </c>
      <c r="I67" s="405" t="s">
        <v>51</v>
      </c>
      <c r="J67" s="338" t="s">
        <v>52</v>
      </c>
      <c r="K67" s="338" t="s">
        <v>53</v>
      </c>
      <c r="L67" s="335" t="s">
        <v>43</v>
      </c>
      <c r="M67" s="185" t="s">
        <v>318</v>
      </c>
      <c r="N67" s="185" t="s">
        <v>319</v>
      </c>
      <c r="O67" s="190" t="s">
        <v>320</v>
      </c>
      <c r="P67" s="354" t="s">
        <v>321</v>
      </c>
      <c r="Q67" s="190" t="s">
        <v>47</v>
      </c>
      <c r="R67" s="190" t="s">
        <v>48</v>
      </c>
      <c r="S67" s="337" t="s">
        <v>49</v>
      </c>
      <c r="T67" s="341">
        <v>1</v>
      </c>
      <c r="U67" s="341">
        <v>1</v>
      </c>
      <c r="V67" s="341">
        <v>1</v>
      </c>
      <c r="W67" s="341">
        <v>1</v>
      </c>
      <c r="X67" s="341">
        <v>1</v>
      </c>
    </row>
    <row r="68" spans="1:24" ht="128.25" customHeight="1">
      <c r="A68" s="19"/>
      <c r="B68" s="338" t="s">
        <v>65</v>
      </c>
      <c r="C68" s="386" t="s">
        <v>54</v>
      </c>
      <c r="D68" s="386" t="s">
        <v>73</v>
      </c>
      <c r="E68" s="386" t="s">
        <v>37</v>
      </c>
      <c r="F68" s="338" t="s">
        <v>37</v>
      </c>
      <c r="G68" s="338" t="s">
        <v>169</v>
      </c>
      <c r="H68" s="338" t="s">
        <v>170</v>
      </c>
      <c r="I68" s="338" t="s">
        <v>171</v>
      </c>
      <c r="J68" s="338" t="s">
        <v>172</v>
      </c>
      <c r="K68" s="338" t="s">
        <v>173</v>
      </c>
      <c r="L68" s="190" t="s">
        <v>63</v>
      </c>
      <c r="M68" s="185" t="s">
        <v>1343</v>
      </c>
      <c r="N68" s="185" t="s">
        <v>319</v>
      </c>
      <c r="O68" s="190" t="s">
        <v>322</v>
      </c>
      <c r="P68" s="336" t="s">
        <v>321</v>
      </c>
      <c r="Q68" s="190" t="s">
        <v>47</v>
      </c>
      <c r="R68" s="190" t="s">
        <v>48</v>
      </c>
      <c r="S68" s="337" t="s">
        <v>49</v>
      </c>
      <c r="T68" s="350">
        <v>0.2</v>
      </c>
      <c r="U68" s="350">
        <v>0.3</v>
      </c>
      <c r="V68" s="350">
        <v>0.3</v>
      </c>
      <c r="W68" s="350">
        <v>0.2</v>
      </c>
      <c r="X68" s="360">
        <f>+SUM(T68:W68)</f>
        <v>1</v>
      </c>
    </row>
    <row r="69" spans="1:24" ht="78.75" customHeight="1">
      <c r="A69" s="19"/>
      <c r="B69" s="338" t="s">
        <v>323</v>
      </c>
      <c r="C69" s="338" t="s">
        <v>54</v>
      </c>
      <c r="D69" s="339" t="s">
        <v>73</v>
      </c>
      <c r="E69" s="339" t="s">
        <v>37</v>
      </c>
      <c r="F69" s="339" t="s">
        <v>37</v>
      </c>
      <c r="G69" s="338" t="s">
        <v>324</v>
      </c>
      <c r="H69" s="338" t="s">
        <v>325</v>
      </c>
      <c r="I69" s="338" t="s">
        <v>326</v>
      </c>
      <c r="J69" s="338" t="s">
        <v>327</v>
      </c>
      <c r="K69" s="338" t="s">
        <v>328</v>
      </c>
      <c r="L69" s="335" t="s">
        <v>63</v>
      </c>
      <c r="M69" s="185" t="s">
        <v>329</v>
      </c>
      <c r="N69" s="185" t="s">
        <v>330</v>
      </c>
      <c r="O69" s="190" t="s">
        <v>331</v>
      </c>
      <c r="P69" s="336" t="s">
        <v>321</v>
      </c>
      <c r="Q69" s="190" t="s">
        <v>47</v>
      </c>
      <c r="R69" s="190" t="s">
        <v>48</v>
      </c>
      <c r="S69" s="345" t="s">
        <v>49</v>
      </c>
      <c r="T69" s="331">
        <f>4/7</f>
        <v>0.5714285714285714</v>
      </c>
      <c r="U69" s="331">
        <f>2/7</f>
        <v>0.2857142857142857</v>
      </c>
      <c r="V69" s="331">
        <v>0</v>
      </c>
      <c r="W69" s="331">
        <v>0.14285714285714285</v>
      </c>
      <c r="X69" s="331">
        <f>SUM(T69:W69)</f>
        <v>1</v>
      </c>
    </row>
    <row r="70" spans="1:24" ht="78.75" customHeight="1">
      <c r="A70" s="19"/>
      <c r="B70" s="339" t="s">
        <v>323</v>
      </c>
      <c r="C70" s="338" t="s">
        <v>54</v>
      </c>
      <c r="D70" s="339" t="s">
        <v>73</v>
      </c>
      <c r="E70" s="339" t="s">
        <v>37</v>
      </c>
      <c r="F70" s="339" t="s">
        <v>37</v>
      </c>
      <c r="G70" s="338" t="s">
        <v>332</v>
      </c>
      <c r="H70" s="338" t="s">
        <v>333</v>
      </c>
      <c r="I70" s="338" t="s">
        <v>334</v>
      </c>
      <c r="J70" s="338" t="s">
        <v>335</v>
      </c>
      <c r="K70" s="338" t="s">
        <v>336</v>
      </c>
      <c r="L70" s="335" t="s">
        <v>63</v>
      </c>
      <c r="M70" s="185" t="s">
        <v>337</v>
      </c>
      <c r="N70" s="185" t="s">
        <v>338</v>
      </c>
      <c r="O70" s="190" t="s">
        <v>339</v>
      </c>
      <c r="P70" s="336" t="s">
        <v>321</v>
      </c>
      <c r="Q70" s="190" t="s">
        <v>47</v>
      </c>
      <c r="R70" s="190" t="s">
        <v>48</v>
      </c>
      <c r="S70" s="345" t="s">
        <v>49</v>
      </c>
      <c r="T70" s="331">
        <v>0.24</v>
      </c>
      <c r="U70" s="331">
        <v>0.31</v>
      </c>
      <c r="V70" s="331">
        <v>0.24</v>
      </c>
      <c r="W70" s="331">
        <v>0.21</v>
      </c>
      <c r="X70" s="331">
        <f>SUM(T70:W70)</f>
        <v>1</v>
      </c>
    </row>
    <row r="71" spans="1:24" ht="78.75" customHeight="1">
      <c r="A71" s="19"/>
      <c r="B71" s="339" t="s">
        <v>323</v>
      </c>
      <c r="C71" s="338" t="s">
        <v>54</v>
      </c>
      <c r="D71" s="339" t="s">
        <v>73</v>
      </c>
      <c r="E71" s="339" t="s">
        <v>37</v>
      </c>
      <c r="F71" s="339" t="s">
        <v>37</v>
      </c>
      <c r="G71" s="338" t="s">
        <v>340</v>
      </c>
      <c r="H71" s="338" t="s">
        <v>341</v>
      </c>
      <c r="I71" s="338" t="s">
        <v>342</v>
      </c>
      <c r="J71" s="338" t="s">
        <v>343</v>
      </c>
      <c r="K71" s="338" t="s">
        <v>344</v>
      </c>
      <c r="L71" s="335" t="s">
        <v>63</v>
      </c>
      <c r="M71" s="185" t="s">
        <v>345</v>
      </c>
      <c r="N71" s="185" t="s">
        <v>346</v>
      </c>
      <c r="O71" s="190" t="s">
        <v>347</v>
      </c>
      <c r="P71" s="336" t="s">
        <v>321</v>
      </c>
      <c r="Q71" s="190" t="s">
        <v>47</v>
      </c>
      <c r="R71" s="190" t="s">
        <v>48</v>
      </c>
      <c r="S71" s="345" t="s">
        <v>49</v>
      </c>
      <c r="T71" s="331">
        <v>0.25</v>
      </c>
      <c r="U71" s="331">
        <v>0.42</v>
      </c>
      <c r="V71" s="331">
        <v>0.25</v>
      </c>
      <c r="W71" s="331">
        <v>0.08</v>
      </c>
      <c r="X71" s="331">
        <f t="shared" ref="X71:X80" si="3">SUM(T71:W71)</f>
        <v>0.99999999999999989</v>
      </c>
    </row>
    <row r="72" spans="1:24" ht="78.75" customHeight="1">
      <c r="A72" s="19"/>
      <c r="B72" s="339" t="s">
        <v>323</v>
      </c>
      <c r="C72" s="338" t="s">
        <v>54</v>
      </c>
      <c r="D72" s="339" t="s">
        <v>73</v>
      </c>
      <c r="E72" s="339" t="s">
        <v>37</v>
      </c>
      <c r="F72" s="339" t="s">
        <v>37</v>
      </c>
      <c r="G72" s="338" t="s">
        <v>348</v>
      </c>
      <c r="H72" s="338" t="s">
        <v>349</v>
      </c>
      <c r="I72" s="338" t="s">
        <v>350</v>
      </c>
      <c r="J72" s="338" t="s">
        <v>351</v>
      </c>
      <c r="K72" s="338" t="s">
        <v>352</v>
      </c>
      <c r="L72" s="335" t="s">
        <v>63</v>
      </c>
      <c r="M72" s="185" t="s">
        <v>353</v>
      </c>
      <c r="N72" s="185" t="s">
        <v>319</v>
      </c>
      <c r="O72" s="190" t="s">
        <v>355</v>
      </c>
      <c r="P72" s="336" t="s">
        <v>321</v>
      </c>
      <c r="Q72" s="190" t="s">
        <v>47</v>
      </c>
      <c r="R72" s="190" t="s">
        <v>48</v>
      </c>
      <c r="S72" s="345" t="s">
        <v>49</v>
      </c>
      <c r="T72" s="340">
        <v>0.38</v>
      </c>
      <c r="U72" s="340">
        <v>0.62</v>
      </c>
      <c r="V72" s="340">
        <v>0</v>
      </c>
      <c r="W72" s="340">
        <v>0</v>
      </c>
      <c r="X72" s="331">
        <f t="shared" si="3"/>
        <v>1</v>
      </c>
    </row>
    <row r="73" spans="1:24" ht="78.75" customHeight="1">
      <c r="A73" s="19"/>
      <c r="B73" s="339" t="s">
        <v>323</v>
      </c>
      <c r="C73" s="338" t="s">
        <v>54</v>
      </c>
      <c r="D73" s="339" t="s">
        <v>73</v>
      </c>
      <c r="E73" s="339" t="s">
        <v>37</v>
      </c>
      <c r="F73" s="339" t="s">
        <v>37</v>
      </c>
      <c r="G73" s="338" t="s">
        <v>356</v>
      </c>
      <c r="H73" s="338" t="s">
        <v>357</v>
      </c>
      <c r="I73" s="338" t="s">
        <v>358</v>
      </c>
      <c r="J73" s="338" t="s">
        <v>359</v>
      </c>
      <c r="K73" s="338" t="s">
        <v>360</v>
      </c>
      <c r="L73" s="335" t="s">
        <v>63</v>
      </c>
      <c r="M73" s="185" t="s">
        <v>361</v>
      </c>
      <c r="N73" s="185" t="s">
        <v>362</v>
      </c>
      <c r="O73" s="190" t="s">
        <v>355</v>
      </c>
      <c r="P73" s="336" t="s">
        <v>321</v>
      </c>
      <c r="Q73" s="190" t="s">
        <v>47</v>
      </c>
      <c r="R73" s="190" t="s">
        <v>48</v>
      </c>
      <c r="S73" s="345" t="s">
        <v>49</v>
      </c>
      <c r="T73" s="361">
        <v>0.2</v>
      </c>
      <c r="U73" s="362">
        <v>0.22</v>
      </c>
      <c r="V73" s="362">
        <v>0.31</v>
      </c>
      <c r="W73" s="362">
        <v>0.27</v>
      </c>
      <c r="X73" s="331">
        <f t="shared" si="3"/>
        <v>1</v>
      </c>
    </row>
    <row r="74" spans="1:24" ht="78.75" customHeight="1">
      <c r="A74" s="19"/>
      <c r="B74" s="338" t="s">
        <v>323</v>
      </c>
      <c r="C74" s="338" t="s">
        <v>54</v>
      </c>
      <c r="D74" s="338" t="s">
        <v>363</v>
      </c>
      <c r="E74" s="339" t="s">
        <v>37</v>
      </c>
      <c r="F74" s="339" t="s">
        <v>37</v>
      </c>
      <c r="G74" s="338" t="s">
        <v>364</v>
      </c>
      <c r="H74" s="338" t="s">
        <v>365</v>
      </c>
      <c r="I74" s="338" t="s">
        <v>366</v>
      </c>
      <c r="J74" s="338" t="s">
        <v>367</v>
      </c>
      <c r="K74" s="338" t="s">
        <v>368</v>
      </c>
      <c r="L74" s="335" t="s">
        <v>63</v>
      </c>
      <c r="M74" s="185" t="s">
        <v>361</v>
      </c>
      <c r="N74" s="185" t="s">
        <v>362</v>
      </c>
      <c r="O74" s="190" t="s">
        <v>355</v>
      </c>
      <c r="P74" s="336" t="s">
        <v>321</v>
      </c>
      <c r="Q74" s="190" t="s">
        <v>47</v>
      </c>
      <c r="R74" s="190" t="s">
        <v>48</v>
      </c>
      <c r="S74" s="345" t="s">
        <v>49</v>
      </c>
      <c r="T74" s="361">
        <v>0.1</v>
      </c>
      <c r="U74" s="362">
        <v>0.2</v>
      </c>
      <c r="V74" s="362">
        <v>0.35</v>
      </c>
      <c r="W74" s="362">
        <v>0.35</v>
      </c>
      <c r="X74" s="331">
        <f t="shared" si="3"/>
        <v>1</v>
      </c>
    </row>
    <row r="75" spans="1:24" ht="177" customHeight="1">
      <c r="A75" s="19"/>
      <c r="B75" s="338" t="s">
        <v>65</v>
      </c>
      <c r="C75" s="338" t="s">
        <v>54</v>
      </c>
      <c r="D75" s="338" t="s">
        <v>35</v>
      </c>
      <c r="E75" s="338" t="s">
        <v>37</v>
      </c>
      <c r="F75" s="338" t="s">
        <v>37</v>
      </c>
      <c r="G75" s="338" t="s">
        <v>369</v>
      </c>
      <c r="H75" s="338" t="s">
        <v>370</v>
      </c>
      <c r="I75" s="338" t="s">
        <v>371</v>
      </c>
      <c r="J75" s="338" t="s">
        <v>372</v>
      </c>
      <c r="K75" s="338" t="s">
        <v>373</v>
      </c>
      <c r="L75" s="335" t="s">
        <v>63</v>
      </c>
      <c r="M75" s="185" t="s">
        <v>1343</v>
      </c>
      <c r="N75" s="185" t="s">
        <v>319</v>
      </c>
      <c r="O75" s="190" t="s">
        <v>320</v>
      </c>
      <c r="P75" s="336" t="s">
        <v>321</v>
      </c>
      <c r="Q75" s="190" t="s">
        <v>47</v>
      </c>
      <c r="R75" s="190" t="s">
        <v>48</v>
      </c>
      <c r="S75" s="345" t="s">
        <v>49</v>
      </c>
      <c r="T75" s="331">
        <v>0</v>
      </c>
      <c r="U75" s="331">
        <v>0.5</v>
      </c>
      <c r="V75" s="331">
        <v>0.25</v>
      </c>
      <c r="W75" s="331">
        <v>0.25</v>
      </c>
      <c r="X75" s="331">
        <f t="shared" si="3"/>
        <v>1</v>
      </c>
    </row>
    <row r="76" spans="1:24" ht="75" customHeight="1">
      <c r="A76" s="19"/>
      <c r="B76" s="339" t="s">
        <v>374</v>
      </c>
      <c r="C76" s="338" t="s">
        <v>54</v>
      </c>
      <c r="D76" s="339" t="s">
        <v>375</v>
      </c>
      <c r="E76" s="339" t="s">
        <v>37</v>
      </c>
      <c r="F76" s="339" t="s">
        <v>37</v>
      </c>
      <c r="G76" s="338" t="s">
        <v>376</v>
      </c>
      <c r="H76" s="338" t="s">
        <v>377</v>
      </c>
      <c r="I76" s="338" t="s">
        <v>378</v>
      </c>
      <c r="J76" s="338" t="s">
        <v>379</v>
      </c>
      <c r="K76" s="338" t="s">
        <v>380</v>
      </c>
      <c r="L76" s="335" t="s">
        <v>63</v>
      </c>
      <c r="M76" s="185" t="s">
        <v>1343</v>
      </c>
      <c r="N76" s="185" t="s">
        <v>381</v>
      </c>
      <c r="O76" s="190" t="s">
        <v>320</v>
      </c>
      <c r="P76" s="336" t="s">
        <v>321</v>
      </c>
      <c r="Q76" s="190" t="s">
        <v>47</v>
      </c>
      <c r="R76" s="190" t="s">
        <v>48</v>
      </c>
      <c r="S76" s="345" t="s">
        <v>49</v>
      </c>
      <c r="T76" s="331">
        <v>0.25</v>
      </c>
      <c r="U76" s="331">
        <v>0.12</v>
      </c>
      <c r="V76" s="331">
        <v>0.25</v>
      </c>
      <c r="W76" s="331">
        <v>0.38</v>
      </c>
      <c r="X76" s="331">
        <f t="shared" si="3"/>
        <v>1</v>
      </c>
    </row>
    <row r="77" spans="1:24" ht="63" customHeight="1">
      <c r="A77" s="19"/>
      <c r="B77" s="339" t="s">
        <v>33</v>
      </c>
      <c r="C77" s="338" t="s">
        <v>54</v>
      </c>
      <c r="D77" s="339" t="s">
        <v>73</v>
      </c>
      <c r="E77" s="339" t="s">
        <v>37</v>
      </c>
      <c r="F77" s="339" t="s">
        <v>37</v>
      </c>
      <c r="G77" s="338" t="s">
        <v>382</v>
      </c>
      <c r="H77" s="338" t="s">
        <v>383</v>
      </c>
      <c r="I77" s="338" t="s">
        <v>384</v>
      </c>
      <c r="J77" s="338" t="s">
        <v>385</v>
      </c>
      <c r="K77" s="338" t="s">
        <v>386</v>
      </c>
      <c r="L77" s="335" t="s">
        <v>63</v>
      </c>
      <c r="M77" s="185" t="s">
        <v>1343</v>
      </c>
      <c r="N77" s="185" t="s">
        <v>387</v>
      </c>
      <c r="O77" s="190" t="s">
        <v>320</v>
      </c>
      <c r="P77" s="336" t="s">
        <v>321</v>
      </c>
      <c r="Q77" s="190" t="s">
        <v>47</v>
      </c>
      <c r="R77" s="190" t="s">
        <v>48</v>
      </c>
      <c r="S77" s="345" t="s">
        <v>49</v>
      </c>
      <c r="T77" s="361">
        <v>0</v>
      </c>
      <c r="U77" s="362">
        <v>0.14000000000000001</v>
      </c>
      <c r="V77" s="362">
        <v>0.43</v>
      </c>
      <c r="W77" s="362">
        <v>0.43</v>
      </c>
      <c r="X77" s="331">
        <f t="shared" si="3"/>
        <v>1</v>
      </c>
    </row>
    <row r="78" spans="1:24" ht="63" customHeight="1">
      <c r="A78" s="19"/>
      <c r="B78" s="339" t="s">
        <v>65</v>
      </c>
      <c r="C78" s="339" t="s">
        <v>54</v>
      </c>
      <c r="D78" s="339" t="s">
        <v>73</v>
      </c>
      <c r="E78" s="339" t="s">
        <v>37</v>
      </c>
      <c r="F78" s="339" t="s">
        <v>37</v>
      </c>
      <c r="G78" s="339" t="s">
        <v>388</v>
      </c>
      <c r="H78" s="339" t="s">
        <v>389</v>
      </c>
      <c r="I78" s="339" t="s">
        <v>389</v>
      </c>
      <c r="J78" s="339" t="s">
        <v>390</v>
      </c>
      <c r="K78" s="339" t="s">
        <v>391</v>
      </c>
      <c r="L78" s="54" t="s">
        <v>63</v>
      </c>
      <c r="M78" s="53" t="s">
        <v>353</v>
      </c>
      <c r="N78" s="53" t="s">
        <v>319</v>
      </c>
      <c r="O78" s="190" t="s">
        <v>320</v>
      </c>
      <c r="P78" s="336" t="s">
        <v>321</v>
      </c>
      <c r="Q78" s="52" t="s">
        <v>47</v>
      </c>
      <c r="R78" s="52" t="s">
        <v>48</v>
      </c>
      <c r="S78" s="345" t="s">
        <v>49</v>
      </c>
      <c r="T78" s="331">
        <v>0</v>
      </c>
      <c r="U78" s="331">
        <v>0.25</v>
      </c>
      <c r="V78" s="331">
        <v>0.5</v>
      </c>
      <c r="W78" s="331">
        <v>0.25</v>
      </c>
      <c r="X78" s="340">
        <f t="shared" si="3"/>
        <v>1</v>
      </c>
    </row>
    <row r="79" spans="1:24" ht="63" customHeight="1">
      <c r="A79" s="19"/>
      <c r="B79" s="338" t="s">
        <v>374</v>
      </c>
      <c r="C79" s="338" t="s">
        <v>54</v>
      </c>
      <c r="D79" s="339" t="s">
        <v>375</v>
      </c>
      <c r="E79" s="339" t="s">
        <v>37</v>
      </c>
      <c r="F79" s="338" t="s">
        <v>37</v>
      </c>
      <c r="G79" s="338" t="s">
        <v>392</v>
      </c>
      <c r="H79" s="338" t="s">
        <v>393</v>
      </c>
      <c r="I79" s="338" t="s">
        <v>394</v>
      </c>
      <c r="J79" s="338" t="s">
        <v>395</v>
      </c>
      <c r="K79" s="338" t="s">
        <v>396</v>
      </c>
      <c r="L79" s="335" t="s">
        <v>63</v>
      </c>
      <c r="M79" s="185" t="s">
        <v>345</v>
      </c>
      <c r="N79" s="185" t="s">
        <v>346</v>
      </c>
      <c r="O79" s="335" t="s">
        <v>347</v>
      </c>
      <c r="P79" s="336" t="s">
        <v>321</v>
      </c>
      <c r="Q79" s="190" t="s">
        <v>47</v>
      </c>
      <c r="R79" s="190" t="s">
        <v>48</v>
      </c>
      <c r="S79" s="345" t="s">
        <v>49</v>
      </c>
      <c r="T79" s="331">
        <v>0.19489999999999999</v>
      </c>
      <c r="U79" s="331">
        <v>0.30599999999999999</v>
      </c>
      <c r="V79" s="331">
        <v>0.28749999999999998</v>
      </c>
      <c r="W79" s="331">
        <v>0.21160000000000001</v>
      </c>
      <c r="X79" s="331">
        <f t="shared" si="3"/>
        <v>1</v>
      </c>
    </row>
    <row r="80" spans="1:24" ht="78.75" customHeight="1">
      <c r="A80" s="19"/>
      <c r="B80" s="338" t="s">
        <v>323</v>
      </c>
      <c r="C80" s="338" t="s">
        <v>54</v>
      </c>
      <c r="D80" s="339" t="s">
        <v>375</v>
      </c>
      <c r="E80" s="339" t="s">
        <v>37</v>
      </c>
      <c r="F80" s="338" t="s">
        <v>37</v>
      </c>
      <c r="G80" s="338" t="s">
        <v>397</v>
      </c>
      <c r="H80" s="338" t="s">
        <v>398</v>
      </c>
      <c r="I80" s="338" t="s">
        <v>399</v>
      </c>
      <c r="J80" s="338" t="s">
        <v>400</v>
      </c>
      <c r="K80" s="338" t="s">
        <v>401</v>
      </c>
      <c r="L80" s="335" t="s">
        <v>63</v>
      </c>
      <c r="M80" s="185" t="s">
        <v>402</v>
      </c>
      <c r="N80" s="185" t="s">
        <v>403</v>
      </c>
      <c r="O80" s="335" t="s">
        <v>404</v>
      </c>
      <c r="P80" s="336" t="s">
        <v>321</v>
      </c>
      <c r="Q80" s="190" t="s">
        <v>47</v>
      </c>
      <c r="R80" s="190" t="s">
        <v>48</v>
      </c>
      <c r="S80" s="345" t="s">
        <v>49</v>
      </c>
      <c r="T80" s="331">
        <v>0.5</v>
      </c>
      <c r="U80" s="331">
        <v>0.5</v>
      </c>
      <c r="V80" s="331">
        <v>0</v>
      </c>
      <c r="W80" s="331">
        <v>0</v>
      </c>
      <c r="X80" s="331">
        <f t="shared" si="3"/>
        <v>1</v>
      </c>
    </row>
    <row r="81" spans="1:24" ht="78.75" hidden="1" customHeight="1">
      <c r="A81" s="19"/>
      <c r="B81" s="339" t="s">
        <v>33</v>
      </c>
      <c r="C81" s="338" t="s">
        <v>34</v>
      </c>
      <c r="D81" s="338" t="s">
        <v>35</v>
      </c>
      <c r="E81" s="338" t="s">
        <v>36</v>
      </c>
      <c r="F81" s="338" t="s">
        <v>37</v>
      </c>
      <c r="G81" s="338" t="s">
        <v>38</v>
      </c>
      <c r="H81" s="338" t="s">
        <v>39</v>
      </c>
      <c r="I81" s="405" t="s">
        <v>40</v>
      </c>
      <c r="J81" s="338" t="s">
        <v>41</v>
      </c>
      <c r="K81" s="338" t="s">
        <v>42</v>
      </c>
      <c r="L81" s="335" t="s">
        <v>43</v>
      </c>
      <c r="M81" s="185" t="s">
        <v>405</v>
      </c>
      <c r="N81" s="185" t="s">
        <v>405</v>
      </c>
      <c r="O81" s="190" t="s">
        <v>406</v>
      </c>
      <c r="P81" s="336" t="s">
        <v>407</v>
      </c>
      <c r="Q81" s="190" t="s">
        <v>47</v>
      </c>
      <c r="R81" s="190" t="s">
        <v>48</v>
      </c>
      <c r="S81" s="337" t="s">
        <v>49</v>
      </c>
      <c r="T81" s="341">
        <v>1</v>
      </c>
      <c r="U81" s="341">
        <v>1</v>
      </c>
      <c r="V81" s="341">
        <v>1</v>
      </c>
      <c r="W81" s="341">
        <v>1</v>
      </c>
      <c r="X81" s="341">
        <v>1</v>
      </c>
    </row>
    <row r="82" spans="1:24" ht="63" hidden="1" customHeight="1">
      <c r="A82" s="19"/>
      <c r="B82" s="339" t="s">
        <v>33</v>
      </c>
      <c r="C82" s="338" t="s">
        <v>34</v>
      </c>
      <c r="D82" s="338" t="s">
        <v>35</v>
      </c>
      <c r="E82" s="338" t="s">
        <v>36</v>
      </c>
      <c r="F82" s="338" t="s">
        <v>37</v>
      </c>
      <c r="G82" s="338" t="s">
        <v>38</v>
      </c>
      <c r="H82" s="338" t="s">
        <v>50</v>
      </c>
      <c r="I82" s="405" t="s">
        <v>51</v>
      </c>
      <c r="J82" s="338" t="s">
        <v>52</v>
      </c>
      <c r="K82" s="338" t="s">
        <v>53</v>
      </c>
      <c r="L82" s="335" t="s">
        <v>43</v>
      </c>
      <c r="M82" s="185" t="s">
        <v>405</v>
      </c>
      <c r="N82" s="185" t="s">
        <v>405</v>
      </c>
      <c r="O82" s="190" t="s">
        <v>406</v>
      </c>
      <c r="P82" s="336" t="s">
        <v>407</v>
      </c>
      <c r="Q82" s="190" t="s">
        <v>47</v>
      </c>
      <c r="R82" s="190" t="s">
        <v>48</v>
      </c>
      <c r="S82" s="337" t="s">
        <v>49</v>
      </c>
      <c r="T82" s="341">
        <v>1</v>
      </c>
      <c r="U82" s="341">
        <v>1</v>
      </c>
      <c r="V82" s="341">
        <v>1</v>
      </c>
      <c r="W82" s="341">
        <v>1</v>
      </c>
      <c r="X82" s="341">
        <v>1</v>
      </c>
    </row>
    <row r="83" spans="1:24" ht="78.75" customHeight="1">
      <c r="A83" s="19"/>
      <c r="B83" s="338" t="s">
        <v>65</v>
      </c>
      <c r="C83" s="386" t="s">
        <v>54</v>
      </c>
      <c r="D83" s="386" t="s">
        <v>73</v>
      </c>
      <c r="E83" s="386" t="s">
        <v>37</v>
      </c>
      <c r="F83" s="338" t="s">
        <v>37</v>
      </c>
      <c r="G83" s="338" t="s">
        <v>169</v>
      </c>
      <c r="H83" s="338" t="s">
        <v>170</v>
      </c>
      <c r="I83" s="338" t="s">
        <v>171</v>
      </c>
      <c r="J83" s="338" t="s">
        <v>172</v>
      </c>
      <c r="K83" s="338" t="s">
        <v>173</v>
      </c>
      <c r="L83" s="190" t="s">
        <v>63</v>
      </c>
      <c r="M83" s="185" t="s">
        <v>408</v>
      </c>
      <c r="N83" s="185" t="s">
        <v>408</v>
      </c>
      <c r="O83" s="190" t="s">
        <v>406</v>
      </c>
      <c r="P83" s="336" t="s">
        <v>407</v>
      </c>
      <c r="Q83" s="190" t="s">
        <v>47</v>
      </c>
      <c r="R83" s="190" t="s">
        <v>48</v>
      </c>
      <c r="S83" s="337" t="s">
        <v>49</v>
      </c>
      <c r="T83" s="350">
        <v>0.56599999999999995</v>
      </c>
      <c r="U83" s="350">
        <v>0.22639999999999999</v>
      </c>
      <c r="V83" s="350">
        <v>0.1321</v>
      </c>
      <c r="W83" s="350">
        <v>7.5499999999999998E-2</v>
      </c>
      <c r="X83" s="351">
        <f>+SUM(T83:W83)</f>
        <v>1</v>
      </c>
    </row>
    <row r="84" spans="1:24" ht="141.75" customHeight="1">
      <c r="A84" s="19"/>
      <c r="B84" s="338" t="s">
        <v>291</v>
      </c>
      <c r="C84" s="406" t="s">
        <v>128</v>
      </c>
      <c r="D84" s="339" t="s">
        <v>375</v>
      </c>
      <c r="E84" s="386" t="s">
        <v>37</v>
      </c>
      <c r="F84" s="338" t="s">
        <v>37</v>
      </c>
      <c r="G84" s="338" t="s">
        <v>409</v>
      </c>
      <c r="H84" s="339" t="s">
        <v>410</v>
      </c>
      <c r="I84" s="338" t="s">
        <v>411</v>
      </c>
      <c r="J84" s="338" t="s">
        <v>412</v>
      </c>
      <c r="K84" s="338" t="s">
        <v>413</v>
      </c>
      <c r="L84" s="335" t="s">
        <v>414</v>
      </c>
      <c r="M84" s="185" t="s">
        <v>415</v>
      </c>
      <c r="N84" s="185" t="s">
        <v>416</v>
      </c>
      <c r="O84" s="190" t="s">
        <v>417</v>
      </c>
      <c r="P84" s="336" t="s">
        <v>407</v>
      </c>
      <c r="Q84" s="190" t="s">
        <v>79</v>
      </c>
      <c r="R84" s="190" t="s">
        <v>89</v>
      </c>
      <c r="S84" s="345">
        <v>325785000</v>
      </c>
      <c r="T84" s="355">
        <v>0.26590000000000003</v>
      </c>
      <c r="U84" s="355">
        <v>0.50139999999999996</v>
      </c>
      <c r="V84" s="355">
        <v>0.19270000000000001</v>
      </c>
      <c r="W84" s="355">
        <v>0.04</v>
      </c>
      <c r="X84" s="355">
        <f>+T84+U84+V84+W84</f>
        <v>1</v>
      </c>
    </row>
    <row r="85" spans="1:24" ht="127.5" customHeight="1">
      <c r="A85" s="19"/>
      <c r="B85" s="338" t="s">
        <v>291</v>
      </c>
      <c r="C85" s="338" t="s">
        <v>128</v>
      </c>
      <c r="D85" s="338" t="s">
        <v>375</v>
      </c>
      <c r="E85" s="386" t="s">
        <v>37</v>
      </c>
      <c r="F85" s="338" t="s">
        <v>37</v>
      </c>
      <c r="G85" s="338" t="s">
        <v>418</v>
      </c>
      <c r="H85" s="339" t="s">
        <v>419</v>
      </c>
      <c r="I85" s="338" t="s">
        <v>420</v>
      </c>
      <c r="J85" s="338" t="s">
        <v>421</v>
      </c>
      <c r="K85" s="338" t="s">
        <v>422</v>
      </c>
      <c r="L85" s="335" t="s">
        <v>63</v>
      </c>
      <c r="M85" s="185" t="s">
        <v>423</v>
      </c>
      <c r="N85" s="185" t="s">
        <v>424</v>
      </c>
      <c r="O85" s="190" t="s">
        <v>425</v>
      </c>
      <c r="P85" s="336" t="s">
        <v>407</v>
      </c>
      <c r="Q85" s="190" t="s">
        <v>79</v>
      </c>
      <c r="R85" s="190" t="s">
        <v>89</v>
      </c>
      <c r="S85" s="345">
        <v>377197823.19999999</v>
      </c>
      <c r="T85" s="355">
        <v>4.8000000000000001E-2</v>
      </c>
      <c r="U85" s="355">
        <v>0.30233333333333334</v>
      </c>
      <c r="V85" s="355">
        <v>0.36866666666666659</v>
      </c>
      <c r="W85" s="355">
        <v>0.28100000000000003</v>
      </c>
      <c r="X85" s="355">
        <f>+T85+U85+V85+W85</f>
        <v>0.99999999999999989</v>
      </c>
    </row>
    <row r="86" spans="1:24" ht="127.5" hidden="1" customHeight="1">
      <c r="A86" s="19"/>
      <c r="B86" s="339" t="s">
        <v>33</v>
      </c>
      <c r="C86" s="338" t="s">
        <v>34</v>
      </c>
      <c r="D86" s="338" t="s">
        <v>35</v>
      </c>
      <c r="E86" s="338" t="s">
        <v>36</v>
      </c>
      <c r="F86" s="338" t="s">
        <v>37</v>
      </c>
      <c r="G86" s="338" t="s">
        <v>38</v>
      </c>
      <c r="H86" s="338" t="s">
        <v>39</v>
      </c>
      <c r="I86" s="405" t="s">
        <v>40</v>
      </c>
      <c r="J86" s="338" t="s">
        <v>41</v>
      </c>
      <c r="K86" s="338" t="s">
        <v>42</v>
      </c>
      <c r="L86" s="335" t="s">
        <v>43</v>
      </c>
      <c r="M86" s="185" t="s">
        <v>426</v>
      </c>
      <c r="N86" s="185" t="s">
        <v>426</v>
      </c>
      <c r="O86" s="190"/>
      <c r="P86" s="336" t="s">
        <v>427</v>
      </c>
      <c r="Q86" s="190" t="s">
        <v>47</v>
      </c>
      <c r="R86" s="190" t="s">
        <v>48</v>
      </c>
      <c r="S86" s="337" t="s">
        <v>49</v>
      </c>
      <c r="T86" s="341">
        <v>1</v>
      </c>
      <c r="U86" s="341">
        <v>1</v>
      </c>
      <c r="V86" s="341">
        <v>1</v>
      </c>
      <c r="W86" s="341">
        <v>1</v>
      </c>
      <c r="X86" s="341">
        <v>1</v>
      </c>
    </row>
    <row r="87" spans="1:24" ht="63" hidden="1" customHeight="1">
      <c r="A87" s="19"/>
      <c r="B87" s="406" t="s">
        <v>33</v>
      </c>
      <c r="C87" s="386" t="s">
        <v>34</v>
      </c>
      <c r="D87" s="386" t="s">
        <v>35</v>
      </c>
      <c r="E87" s="386" t="s">
        <v>36</v>
      </c>
      <c r="F87" s="338" t="s">
        <v>37</v>
      </c>
      <c r="G87" s="338" t="s">
        <v>38</v>
      </c>
      <c r="H87" s="338" t="s">
        <v>50</v>
      </c>
      <c r="I87" s="405" t="s">
        <v>51</v>
      </c>
      <c r="J87" s="338" t="s">
        <v>52</v>
      </c>
      <c r="K87" s="338" t="s">
        <v>53</v>
      </c>
      <c r="L87" s="335" t="s">
        <v>43</v>
      </c>
      <c r="M87" s="185" t="s">
        <v>426</v>
      </c>
      <c r="N87" s="185" t="s">
        <v>426</v>
      </c>
      <c r="O87" s="190"/>
      <c r="P87" s="336" t="s">
        <v>427</v>
      </c>
      <c r="Q87" s="190" t="s">
        <v>47</v>
      </c>
      <c r="R87" s="190" t="s">
        <v>48</v>
      </c>
      <c r="S87" s="337" t="s">
        <v>49</v>
      </c>
      <c r="T87" s="341">
        <v>1</v>
      </c>
      <c r="U87" s="341">
        <v>1</v>
      </c>
      <c r="V87" s="341">
        <v>1</v>
      </c>
      <c r="W87" s="341">
        <v>1</v>
      </c>
      <c r="X87" s="341">
        <v>1</v>
      </c>
    </row>
    <row r="88" spans="1:24" ht="144" customHeight="1">
      <c r="A88" s="19"/>
      <c r="B88" s="386" t="s">
        <v>65</v>
      </c>
      <c r="C88" s="386" t="s">
        <v>428</v>
      </c>
      <c r="D88" s="386" t="s">
        <v>429</v>
      </c>
      <c r="E88" s="386" t="s">
        <v>56</v>
      </c>
      <c r="F88" s="338" t="s">
        <v>37</v>
      </c>
      <c r="G88" s="339" t="s">
        <v>430</v>
      </c>
      <c r="H88" s="339" t="s">
        <v>431</v>
      </c>
      <c r="I88" s="338" t="s">
        <v>432</v>
      </c>
      <c r="J88" s="338" t="s">
        <v>433</v>
      </c>
      <c r="K88" s="338" t="s">
        <v>434</v>
      </c>
      <c r="L88" s="335" t="s">
        <v>125</v>
      </c>
      <c r="M88" s="185" t="s">
        <v>435</v>
      </c>
      <c r="N88" s="185" t="s">
        <v>436</v>
      </c>
      <c r="O88" s="190" t="s">
        <v>437</v>
      </c>
      <c r="P88" s="336" t="s">
        <v>427</v>
      </c>
      <c r="Q88" s="190" t="s">
        <v>47</v>
      </c>
      <c r="R88" s="190" t="s">
        <v>48</v>
      </c>
      <c r="S88" s="337" t="s">
        <v>49</v>
      </c>
      <c r="T88" s="347">
        <v>0</v>
      </c>
      <c r="U88" s="347">
        <v>1</v>
      </c>
      <c r="V88" s="347">
        <v>0</v>
      </c>
      <c r="W88" s="347">
        <v>1</v>
      </c>
      <c r="X88" s="347">
        <v>2</v>
      </c>
    </row>
    <row r="89" spans="1:24" ht="141.75" customHeight="1">
      <c r="A89" s="19"/>
      <c r="B89" s="386" t="s">
        <v>65</v>
      </c>
      <c r="C89" s="386" t="s">
        <v>428</v>
      </c>
      <c r="D89" s="386" t="s">
        <v>429</v>
      </c>
      <c r="E89" s="386" t="s">
        <v>56</v>
      </c>
      <c r="F89" s="338" t="s">
        <v>37</v>
      </c>
      <c r="G89" s="339" t="s">
        <v>438</v>
      </c>
      <c r="H89" s="339" t="s">
        <v>439</v>
      </c>
      <c r="I89" s="338" t="s">
        <v>440</v>
      </c>
      <c r="J89" s="418" t="s">
        <v>441</v>
      </c>
      <c r="K89" s="338" t="s">
        <v>442</v>
      </c>
      <c r="L89" s="335" t="s">
        <v>125</v>
      </c>
      <c r="M89" s="185" t="s">
        <v>435</v>
      </c>
      <c r="N89" s="185" t="s">
        <v>436</v>
      </c>
      <c r="O89" s="190" t="s">
        <v>437</v>
      </c>
      <c r="P89" s="336" t="s">
        <v>427</v>
      </c>
      <c r="Q89" s="190" t="s">
        <v>47</v>
      </c>
      <c r="R89" s="190" t="s">
        <v>48</v>
      </c>
      <c r="S89" s="337" t="s">
        <v>49</v>
      </c>
      <c r="T89" s="347">
        <v>0</v>
      </c>
      <c r="U89" s="347">
        <v>1</v>
      </c>
      <c r="V89" s="347">
        <v>0</v>
      </c>
      <c r="W89" s="347">
        <v>1</v>
      </c>
      <c r="X89" s="347">
        <v>2</v>
      </c>
    </row>
    <row r="90" spans="1:24" ht="60" customHeight="1">
      <c r="A90" s="19"/>
      <c r="B90" s="419" t="s">
        <v>65</v>
      </c>
      <c r="C90" s="420" t="s">
        <v>443</v>
      </c>
      <c r="D90" s="420" t="s">
        <v>54</v>
      </c>
      <c r="E90" s="420" t="s">
        <v>54</v>
      </c>
      <c r="F90" s="421" t="s">
        <v>54</v>
      </c>
      <c r="G90" s="422" t="s">
        <v>444</v>
      </c>
      <c r="H90" s="422" t="s">
        <v>445</v>
      </c>
      <c r="I90" s="422" t="s">
        <v>446</v>
      </c>
      <c r="J90" s="422" t="s">
        <v>447</v>
      </c>
      <c r="K90" s="422" t="s">
        <v>448</v>
      </c>
      <c r="L90" s="404" t="s">
        <v>125</v>
      </c>
      <c r="M90" s="185" t="s">
        <v>435</v>
      </c>
      <c r="N90" s="423" t="s">
        <v>449</v>
      </c>
      <c r="O90" s="363" t="s">
        <v>450</v>
      </c>
      <c r="P90" s="336" t="s">
        <v>427</v>
      </c>
      <c r="Q90" s="363" t="s">
        <v>47</v>
      </c>
      <c r="R90" s="363" t="s">
        <v>48</v>
      </c>
      <c r="S90" s="363" t="s">
        <v>49</v>
      </c>
      <c r="T90" s="347">
        <v>0</v>
      </c>
      <c r="U90" s="347">
        <v>1</v>
      </c>
      <c r="V90" s="347">
        <v>0</v>
      </c>
      <c r="W90" s="347">
        <v>1</v>
      </c>
      <c r="X90" s="347">
        <v>2</v>
      </c>
    </row>
    <row r="91" spans="1:24" ht="90" customHeight="1">
      <c r="A91" s="19"/>
      <c r="B91" s="419" t="s">
        <v>65</v>
      </c>
      <c r="C91" s="424" t="s">
        <v>54</v>
      </c>
      <c r="D91" s="425" t="s">
        <v>451</v>
      </c>
      <c r="E91" s="425" t="s">
        <v>56</v>
      </c>
      <c r="F91" s="426" t="s">
        <v>54</v>
      </c>
      <c r="G91" s="422" t="s">
        <v>452</v>
      </c>
      <c r="H91" s="422" t="s">
        <v>453</v>
      </c>
      <c r="I91" s="422" t="s">
        <v>454</v>
      </c>
      <c r="J91" s="422" t="s">
        <v>455</v>
      </c>
      <c r="K91" s="422" t="s">
        <v>456</v>
      </c>
      <c r="L91" s="402" t="s">
        <v>63</v>
      </c>
      <c r="M91" s="185" t="s">
        <v>435</v>
      </c>
      <c r="N91" s="423" t="s">
        <v>449</v>
      </c>
      <c r="O91" s="364" t="s">
        <v>450</v>
      </c>
      <c r="P91" s="336" t="s">
        <v>427</v>
      </c>
      <c r="Q91" s="364" t="s">
        <v>47</v>
      </c>
      <c r="R91" s="364" t="s">
        <v>48</v>
      </c>
      <c r="S91" s="364" t="s">
        <v>49</v>
      </c>
      <c r="T91" s="347">
        <v>1</v>
      </c>
      <c r="U91" s="347">
        <v>1</v>
      </c>
      <c r="V91" s="347">
        <v>1</v>
      </c>
      <c r="W91" s="347">
        <v>1</v>
      </c>
      <c r="X91" s="347">
        <v>4</v>
      </c>
    </row>
    <row r="92" spans="1:24" ht="135" customHeight="1">
      <c r="A92" s="19"/>
      <c r="B92" s="386" t="s">
        <v>65</v>
      </c>
      <c r="C92" s="427" t="s">
        <v>457</v>
      </c>
      <c r="D92" s="386" t="s">
        <v>458</v>
      </c>
      <c r="E92" s="386" t="s">
        <v>459</v>
      </c>
      <c r="F92" s="338" t="s">
        <v>37</v>
      </c>
      <c r="G92" s="428" t="s">
        <v>460</v>
      </c>
      <c r="H92" s="429" t="s">
        <v>461</v>
      </c>
      <c r="I92" s="428" t="s">
        <v>462</v>
      </c>
      <c r="J92" s="429" t="s">
        <v>463</v>
      </c>
      <c r="K92" s="428" t="s">
        <v>464</v>
      </c>
      <c r="L92" s="430" t="s">
        <v>63</v>
      </c>
      <c r="M92" s="185" t="s">
        <v>435</v>
      </c>
      <c r="N92" s="431" t="s">
        <v>465</v>
      </c>
      <c r="O92" s="365" t="s">
        <v>466</v>
      </c>
      <c r="P92" s="336" t="s">
        <v>427</v>
      </c>
      <c r="Q92" s="190" t="s">
        <v>47</v>
      </c>
      <c r="R92" s="190" t="s">
        <v>48</v>
      </c>
      <c r="S92" s="366" t="s">
        <v>49</v>
      </c>
      <c r="T92" s="347">
        <v>1</v>
      </c>
      <c r="U92" s="347">
        <v>1</v>
      </c>
      <c r="V92" s="347">
        <v>1</v>
      </c>
      <c r="W92" s="347">
        <v>1</v>
      </c>
      <c r="X92" s="347">
        <v>4</v>
      </c>
    </row>
    <row r="93" spans="1:24" ht="135" hidden="1" customHeight="1">
      <c r="A93" s="19"/>
      <c r="B93" s="339" t="s">
        <v>33</v>
      </c>
      <c r="C93" s="338" t="s">
        <v>34</v>
      </c>
      <c r="D93" s="338" t="s">
        <v>35</v>
      </c>
      <c r="E93" s="338" t="s">
        <v>36</v>
      </c>
      <c r="F93" s="338" t="s">
        <v>37</v>
      </c>
      <c r="G93" s="338" t="s">
        <v>38</v>
      </c>
      <c r="H93" s="338" t="s">
        <v>39</v>
      </c>
      <c r="I93" s="405" t="s">
        <v>40</v>
      </c>
      <c r="J93" s="338" t="s">
        <v>41</v>
      </c>
      <c r="K93" s="338" t="s">
        <v>42</v>
      </c>
      <c r="L93" s="335" t="s">
        <v>43</v>
      </c>
      <c r="M93" s="185" t="s">
        <v>467</v>
      </c>
      <c r="N93" s="185" t="s">
        <v>468</v>
      </c>
      <c r="O93" s="190" t="s">
        <v>469</v>
      </c>
      <c r="P93" s="336" t="s">
        <v>470</v>
      </c>
      <c r="Q93" s="190" t="s">
        <v>47</v>
      </c>
      <c r="R93" s="190" t="s">
        <v>48</v>
      </c>
      <c r="S93" s="337" t="s">
        <v>49</v>
      </c>
      <c r="T93" s="341">
        <v>1</v>
      </c>
      <c r="U93" s="341">
        <v>1</v>
      </c>
      <c r="V93" s="341">
        <v>1</v>
      </c>
      <c r="W93" s="341">
        <v>1</v>
      </c>
      <c r="X93" s="341">
        <v>1</v>
      </c>
    </row>
    <row r="94" spans="1:24" ht="63" hidden="1" customHeight="1">
      <c r="A94" s="19"/>
      <c r="B94" s="339" t="s">
        <v>33</v>
      </c>
      <c r="C94" s="338" t="s">
        <v>34</v>
      </c>
      <c r="D94" s="338" t="s">
        <v>35</v>
      </c>
      <c r="E94" s="338" t="s">
        <v>36</v>
      </c>
      <c r="F94" s="338" t="s">
        <v>37</v>
      </c>
      <c r="G94" s="338" t="s">
        <v>38</v>
      </c>
      <c r="H94" s="338" t="s">
        <v>50</v>
      </c>
      <c r="I94" s="405" t="s">
        <v>51</v>
      </c>
      <c r="J94" s="338" t="s">
        <v>52</v>
      </c>
      <c r="K94" s="338" t="s">
        <v>53</v>
      </c>
      <c r="L94" s="335" t="s">
        <v>43</v>
      </c>
      <c r="M94" s="185" t="s">
        <v>467</v>
      </c>
      <c r="N94" s="185" t="s">
        <v>468</v>
      </c>
      <c r="O94" s="190" t="s">
        <v>469</v>
      </c>
      <c r="P94" s="336" t="s">
        <v>470</v>
      </c>
      <c r="Q94" s="190" t="s">
        <v>47</v>
      </c>
      <c r="R94" s="190" t="s">
        <v>48</v>
      </c>
      <c r="S94" s="337" t="s">
        <v>223</v>
      </c>
      <c r="T94" s="341">
        <v>1</v>
      </c>
      <c r="U94" s="341">
        <v>1</v>
      </c>
      <c r="V94" s="341">
        <v>1</v>
      </c>
      <c r="W94" s="341">
        <v>1</v>
      </c>
      <c r="X94" s="341">
        <v>1</v>
      </c>
    </row>
    <row r="95" spans="1:24" ht="94.5" customHeight="1">
      <c r="A95" s="19"/>
      <c r="B95" s="185" t="s">
        <v>471</v>
      </c>
      <c r="C95" s="185" t="s">
        <v>472</v>
      </c>
      <c r="D95" s="185" t="s">
        <v>141</v>
      </c>
      <c r="E95" s="185" t="s">
        <v>37</v>
      </c>
      <c r="F95" s="190" t="s">
        <v>37</v>
      </c>
      <c r="G95" s="185" t="s">
        <v>473</v>
      </c>
      <c r="H95" s="53" t="s">
        <v>474</v>
      </c>
      <c r="I95" s="185" t="s">
        <v>475</v>
      </c>
      <c r="J95" s="185" t="s">
        <v>476</v>
      </c>
      <c r="K95" s="185" t="s">
        <v>477</v>
      </c>
      <c r="L95" s="432" t="s">
        <v>63</v>
      </c>
      <c r="M95" s="185" t="s">
        <v>478</v>
      </c>
      <c r="N95" s="432" t="s">
        <v>468</v>
      </c>
      <c r="O95" s="185" t="s">
        <v>469</v>
      </c>
      <c r="P95" s="185" t="s">
        <v>470</v>
      </c>
      <c r="Q95" s="288" t="s">
        <v>47</v>
      </c>
      <c r="R95" s="367" t="s">
        <v>48</v>
      </c>
      <c r="S95" s="368" t="s">
        <v>223</v>
      </c>
      <c r="T95" s="369">
        <v>0</v>
      </c>
      <c r="U95" s="369">
        <v>1</v>
      </c>
      <c r="V95" s="369">
        <v>1</v>
      </c>
      <c r="W95" s="369">
        <v>1</v>
      </c>
      <c r="X95" s="369">
        <f>+SUM(T95:W95)</f>
        <v>3</v>
      </c>
    </row>
    <row r="96" spans="1:24" ht="63" customHeight="1">
      <c r="A96" s="19"/>
      <c r="B96" s="185" t="s">
        <v>471</v>
      </c>
      <c r="C96" s="185" t="s">
        <v>472</v>
      </c>
      <c r="D96" s="185" t="s">
        <v>141</v>
      </c>
      <c r="E96" s="185" t="s">
        <v>37</v>
      </c>
      <c r="F96" s="190" t="s">
        <v>37</v>
      </c>
      <c r="G96" s="185" t="s">
        <v>479</v>
      </c>
      <c r="H96" s="53" t="s">
        <v>480</v>
      </c>
      <c r="I96" s="185" t="s">
        <v>481</v>
      </c>
      <c r="J96" s="185" t="s">
        <v>482</v>
      </c>
      <c r="K96" s="185" t="s">
        <v>483</v>
      </c>
      <c r="L96" s="432" t="s">
        <v>63</v>
      </c>
      <c r="M96" s="432" t="s">
        <v>484</v>
      </c>
      <c r="N96" s="432" t="s">
        <v>468</v>
      </c>
      <c r="O96" s="185" t="s">
        <v>485</v>
      </c>
      <c r="P96" s="185" t="s">
        <v>470</v>
      </c>
      <c r="Q96" s="288" t="s">
        <v>47</v>
      </c>
      <c r="R96" s="367" t="s">
        <v>48</v>
      </c>
      <c r="S96" s="368" t="s">
        <v>223</v>
      </c>
      <c r="T96" s="369">
        <v>1</v>
      </c>
      <c r="U96" s="369">
        <v>1</v>
      </c>
      <c r="V96" s="369">
        <v>1</v>
      </c>
      <c r="W96" s="369">
        <v>1</v>
      </c>
      <c r="X96" s="369">
        <f>+SUM(T96:W96)</f>
        <v>4</v>
      </c>
    </row>
    <row r="97" spans="1:25" ht="94.5" customHeight="1">
      <c r="A97" s="19"/>
      <c r="B97" s="185" t="s">
        <v>471</v>
      </c>
      <c r="C97" s="185" t="s">
        <v>472</v>
      </c>
      <c r="D97" s="185" t="s">
        <v>486</v>
      </c>
      <c r="E97" s="185" t="s">
        <v>37</v>
      </c>
      <c r="F97" s="190" t="s">
        <v>37</v>
      </c>
      <c r="G97" s="185" t="s">
        <v>487</v>
      </c>
      <c r="H97" s="53" t="s">
        <v>488</v>
      </c>
      <c r="I97" s="185" t="s">
        <v>489</v>
      </c>
      <c r="J97" s="185" t="s">
        <v>490</v>
      </c>
      <c r="K97" s="185" t="s">
        <v>491</v>
      </c>
      <c r="L97" s="432" t="s">
        <v>492</v>
      </c>
      <c r="M97" s="432" t="s">
        <v>467</v>
      </c>
      <c r="N97" s="432" t="s">
        <v>468</v>
      </c>
      <c r="O97" s="185" t="s">
        <v>469</v>
      </c>
      <c r="P97" s="185" t="s">
        <v>470</v>
      </c>
      <c r="Q97" s="288" t="s">
        <v>47</v>
      </c>
      <c r="R97" s="367" t="s">
        <v>48</v>
      </c>
      <c r="S97" s="368" t="s">
        <v>223</v>
      </c>
      <c r="T97" s="370"/>
      <c r="U97" s="369">
        <v>1</v>
      </c>
      <c r="V97" s="369"/>
      <c r="W97" s="371">
        <v>1</v>
      </c>
      <c r="X97" s="370"/>
    </row>
    <row r="98" spans="1:25" ht="78.75" customHeight="1">
      <c r="A98" s="19"/>
      <c r="B98" s="298" t="s">
        <v>80</v>
      </c>
      <c r="C98" s="217" t="s">
        <v>54</v>
      </c>
      <c r="D98" s="217" t="s">
        <v>54</v>
      </c>
      <c r="E98" s="217" t="s">
        <v>54</v>
      </c>
      <c r="F98" s="217" t="s">
        <v>54</v>
      </c>
      <c r="G98" s="217" t="s">
        <v>493</v>
      </c>
      <c r="H98" s="298" t="s">
        <v>494</v>
      </c>
      <c r="I98" s="217" t="s">
        <v>495</v>
      </c>
      <c r="J98" s="217" t="s">
        <v>496</v>
      </c>
      <c r="K98" s="217" t="s">
        <v>497</v>
      </c>
      <c r="L98" s="218" t="s">
        <v>155</v>
      </c>
      <c r="M98" s="158" t="s">
        <v>498</v>
      </c>
      <c r="N98" s="158" t="s">
        <v>468</v>
      </c>
      <c r="O98" s="160" t="s">
        <v>469</v>
      </c>
      <c r="P98" s="473" t="s">
        <v>470</v>
      </c>
      <c r="Q98" s="160" t="s">
        <v>47</v>
      </c>
      <c r="R98" s="160" t="s">
        <v>48</v>
      </c>
      <c r="S98" s="474" t="s">
        <v>223</v>
      </c>
      <c r="T98" s="475"/>
      <c r="U98" s="475"/>
      <c r="V98" s="475"/>
      <c r="W98" s="475">
        <v>0.62</v>
      </c>
      <c r="X98" s="483">
        <f>+SUM(W98)</f>
        <v>0.62</v>
      </c>
    </row>
    <row r="99" spans="1:25" ht="78.75" customHeight="1">
      <c r="A99" s="19"/>
      <c r="B99" s="217" t="s">
        <v>471</v>
      </c>
      <c r="C99" s="217" t="s">
        <v>54</v>
      </c>
      <c r="D99" s="217" t="s">
        <v>54</v>
      </c>
      <c r="E99" s="217" t="s">
        <v>54</v>
      </c>
      <c r="F99" s="217" t="s">
        <v>54</v>
      </c>
      <c r="G99" s="217" t="s">
        <v>499</v>
      </c>
      <c r="H99" s="298" t="s">
        <v>500</v>
      </c>
      <c r="I99" s="298" t="s">
        <v>501</v>
      </c>
      <c r="J99" s="217" t="s">
        <v>502</v>
      </c>
      <c r="K99" s="217" t="s">
        <v>503</v>
      </c>
      <c r="L99" s="218" t="s">
        <v>155</v>
      </c>
      <c r="M99" s="158" t="s">
        <v>478</v>
      </c>
      <c r="N99" s="158" t="s">
        <v>468</v>
      </c>
      <c r="O99" s="160" t="s">
        <v>469</v>
      </c>
      <c r="P99" s="473" t="s">
        <v>470</v>
      </c>
      <c r="Q99" s="160" t="s">
        <v>47</v>
      </c>
      <c r="R99" s="160" t="s">
        <v>48</v>
      </c>
      <c r="S99" s="474" t="s">
        <v>223</v>
      </c>
      <c r="T99" s="475"/>
      <c r="U99" s="475"/>
      <c r="V99" s="475"/>
      <c r="W99" s="483">
        <v>0.59499999999999997</v>
      </c>
      <c r="X99" s="483">
        <f>+SUM(W99)</f>
        <v>0.59499999999999997</v>
      </c>
    </row>
    <row r="100" spans="1:25" ht="83.25" customHeight="1">
      <c r="A100" s="19"/>
      <c r="B100" s="217" t="s">
        <v>471</v>
      </c>
      <c r="C100" s="217" t="s">
        <v>54</v>
      </c>
      <c r="D100" s="217" t="s">
        <v>54</v>
      </c>
      <c r="E100" s="217" t="s">
        <v>54</v>
      </c>
      <c r="F100" s="217" t="s">
        <v>54</v>
      </c>
      <c r="G100" s="217" t="s">
        <v>499</v>
      </c>
      <c r="H100" s="298" t="s">
        <v>504</v>
      </c>
      <c r="I100" s="217" t="s">
        <v>505</v>
      </c>
      <c r="J100" s="217" t="s">
        <v>506</v>
      </c>
      <c r="K100" s="217" t="s">
        <v>507</v>
      </c>
      <c r="L100" s="218" t="s">
        <v>63</v>
      </c>
      <c r="M100" s="158" t="s">
        <v>478</v>
      </c>
      <c r="N100" s="158" t="s">
        <v>468</v>
      </c>
      <c r="O100" s="160" t="s">
        <v>469</v>
      </c>
      <c r="P100" s="473" t="s">
        <v>470</v>
      </c>
      <c r="Q100" s="160" t="s">
        <v>47</v>
      </c>
      <c r="R100" s="160" t="s">
        <v>48</v>
      </c>
      <c r="S100" s="474" t="s">
        <v>223</v>
      </c>
      <c r="T100" s="475">
        <v>1</v>
      </c>
      <c r="U100" s="475">
        <v>1</v>
      </c>
      <c r="V100" s="475">
        <v>1</v>
      </c>
      <c r="W100" s="475">
        <v>1</v>
      </c>
      <c r="X100" s="475">
        <f>+AVERAGE(T100:W100)</f>
        <v>1</v>
      </c>
    </row>
    <row r="101" spans="1:25" ht="83.25" hidden="1" customHeight="1">
      <c r="A101" s="19"/>
      <c r="B101" s="339" t="s">
        <v>33</v>
      </c>
      <c r="C101" s="338" t="s">
        <v>34</v>
      </c>
      <c r="D101" s="338" t="s">
        <v>35</v>
      </c>
      <c r="E101" s="338" t="s">
        <v>36</v>
      </c>
      <c r="F101" s="338" t="s">
        <v>37</v>
      </c>
      <c r="G101" s="338" t="s">
        <v>38</v>
      </c>
      <c r="H101" s="338" t="s">
        <v>39</v>
      </c>
      <c r="I101" s="405" t="s">
        <v>40</v>
      </c>
      <c r="J101" s="338" t="s">
        <v>41</v>
      </c>
      <c r="K101" s="338" t="s">
        <v>42</v>
      </c>
      <c r="L101" s="335" t="s">
        <v>43</v>
      </c>
      <c r="M101" s="53" t="s">
        <v>508</v>
      </c>
      <c r="N101" s="53" t="s">
        <v>508</v>
      </c>
      <c r="O101" s="190" t="s">
        <v>509</v>
      </c>
      <c r="P101" s="336" t="s">
        <v>510</v>
      </c>
      <c r="Q101" s="190" t="s">
        <v>47</v>
      </c>
      <c r="R101" s="190" t="s">
        <v>48</v>
      </c>
      <c r="S101" s="337" t="s">
        <v>49</v>
      </c>
      <c r="T101" s="341">
        <v>1</v>
      </c>
      <c r="U101" s="341">
        <v>1</v>
      </c>
      <c r="V101" s="341">
        <v>1</v>
      </c>
      <c r="W101" s="341">
        <v>1</v>
      </c>
      <c r="X101" s="341">
        <v>1</v>
      </c>
      <c r="Y101" s="14" t="s">
        <v>511</v>
      </c>
    </row>
    <row r="102" spans="1:25" ht="63" hidden="1" customHeight="1">
      <c r="A102" s="19"/>
      <c r="B102" s="339" t="s">
        <v>33</v>
      </c>
      <c r="C102" s="338" t="s">
        <v>34</v>
      </c>
      <c r="D102" s="338" t="s">
        <v>35</v>
      </c>
      <c r="E102" s="338" t="s">
        <v>36</v>
      </c>
      <c r="F102" s="338" t="s">
        <v>37</v>
      </c>
      <c r="G102" s="338" t="s">
        <v>38</v>
      </c>
      <c r="H102" s="338" t="s">
        <v>50</v>
      </c>
      <c r="I102" s="405" t="s">
        <v>51</v>
      </c>
      <c r="J102" s="338" t="s">
        <v>52</v>
      </c>
      <c r="K102" s="338" t="s">
        <v>53</v>
      </c>
      <c r="L102" s="335" t="s">
        <v>43</v>
      </c>
      <c r="M102" s="53" t="s">
        <v>508</v>
      </c>
      <c r="N102" s="53" t="s">
        <v>508</v>
      </c>
      <c r="O102" s="190" t="s">
        <v>509</v>
      </c>
      <c r="P102" s="336" t="s">
        <v>510</v>
      </c>
      <c r="Q102" s="190" t="s">
        <v>47</v>
      </c>
      <c r="R102" s="338" t="s">
        <v>48</v>
      </c>
      <c r="S102" s="337" t="s">
        <v>54</v>
      </c>
      <c r="T102" s="341">
        <v>1</v>
      </c>
      <c r="U102" s="341">
        <v>1</v>
      </c>
      <c r="V102" s="341">
        <v>1</v>
      </c>
      <c r="W102" s="341">
        <v>1</v>
      </c>
      <c r="X102" s="341">
        <v>1</v>
      </c>
    </row>
    <row r="103" spans="1:25" ht="82.2" customHeight="1">
      <c r="A103" s="19"/>
      <c r="B103" s="338" t="s">
        <v>103</v>
      </c>
      <c r="C103" s="339" t="s">
        <v>512</v>
      </c>
      <c r="D103" s="338" t="s">
        <v>513</v>
      </c>
      <c r="E103" s="338" t="s">
        <v>514</v>
      </c>
      <c r="F103" s="338" t="s">
        <v>37</v>
      </c>
      <c r="G103" s="339" t="s">
        <v>515</v>
      </c>
      <c r="H103" s="339" t="s">
        <v>516</v>
      </c>
      <c r="I103" s="339" t="s">
        <v>517</v>
      </c>
      <c r="J103" s="339" t="s">
        <v>518</v>
      </c>
      <c r="K103" s="339" t="s">
        <v>519</v>
      </c>
      <c r="L103" s="335" t="s">
        <v>63</v>
      </c>
      <c r="M103" s="185" t="s">
        <v>520</v>
      </c>
      <c r="N103" s="185" t="s">
        <v>520</v>
      </c>
      <c r="O103" s="52" t="s">
        <v>521</v>
      </c>
      <c r="P103" s="336" t="s">
        <v>510</v>
      </c>
      <c r="Q103" s="190" t="s">
        <v>47</v>
      </c>
      <c r="R103" s="338" t="s">
        <v>48</v>
      </c>
      <c r="S103" s="337" t="s">
        <v>54</v>
      </c>
      <c r="T103" s="335">
        <v>12</v>
      </c>
      <c r="U103" s="335">
        <v>1</v>
      </c>
      <c r="V103" s="335">
        <v>6</v>
      </c>
      <c r="W103" s="335">
        <v>41</v>
      </c>
      <c r="X103" s="335">
        <f t="shared" ref="X103:X107" si="4">SUM(T103:W103)</f>
        <v>60</v>
      </c>
    </row>
    <row r="104" spans="1:25" ht="124.2" customHeight="1">
      <c r="A104" s="19"/>
      <c r="B104" s="338" t="s">
        <v>103</v>
      </c>
      <c r="C104" s="339" t="s">
        <v>522</v>
      </c>
      <c r="D104" s="338" t="s">
        <v>513</v>
      </c>
      <c r="E104" s="338" t="s">
        <v>523</v>
      </c>
      <c r="F104" s="338" t="s">
        <v>37</v>
      </c>
      <c r="G104" s="339" t="s">
        <v>524</v>
      </c>
      <c r="H104" s="339" t="s">
        <v>525</v>
      </c>
      <c r="I104" s="339" t="s">
        <v>526</v>
      </c>
      <c r="J104" s="339" t="s">
        <v>527</v>
      </c>
      <c r="K104" s="339" t="s">
        <v>528</v>
      </c>
      <c r="L104" s="335" t="s">
        <v>63</v>
      </c>
      <c r="M104" s="185" t="s">
        <v>520</v>
      </c>
      <c r="N104" s="185" t="s">
        <v>520</v>
      </c>
      <c r="O104" s="52" t="s">
        <v>521</v>
      </c>
      <c r="P104" s="336" t="s">
        <v>510</v>
      </c>
      <c r="Q104" s="190" t="s">
        <v>79</v>
      </c>
      <c r="R104" s="338" t="s">
        <v>89</v>
      </c>
      <c r="S104" s="372">
        <v>49350000</v>
      </c>
      <c r="T104" s="373">
        <v>14</v>
      </c>
      <c r="U104" s="373">
        <v>27</v>
      </c>
      <c r="V104" s="347">
        <v>9</v>
      </c>
      <c r="W104" s="347">
        <v>0</v>
      </c>
      <c r="X104" s="347">
        <f t="shared" si="4"/>
        <v>50</v>
      </c>
    </row>
    <row r="105" spans="1:25" ht="103.5" customHeight="1">
      <c r="A105" s="19"/>
      <c r="B105" s="338" t="s">
        <v>323</v>
      </c>
      <c r="C105" s="339" t="s">
        <v>522</v>
      </c>
      <c r="D105" s="339" t="s">
        <v>513</v>
      </c>
      <c r="E105" s="338" t="s">
        <v>529</v>
      </c>
      <c r="F105" s="338" t="s">
        <v>37</v>
      </c>
      <c r="G105" s="339" t="s">
        <v>530</v>
      </c>
      <c r="H105" s="339" t="s">
        <v>531</v>
      </c>
      <c r="I105" s="339" t="s">
        <v>532</v>
      </c>
      <c r="J105" s="339" t="s">
        <v>533</v>
      </c>
      <c r="K105" s="339" t="s">
        <v>534</v>
      </c>
      <c r="L105" s="335" t="s">
        <v>63</v>
      </c>
      <c r="M105" s="185" t="s">
        <v>535</v>
      </c>
      <c r="N105" s="185" t="s">
        <v>535</v>
      </c>
      <c r="O105" s="52" t="s">
        <v>521</v>
      </c>
      <c r="P105" s="336" t="s">
        <v>510</v>
      </c>
      <c r="Q105" s="190" t="s">
        <v>79</v>
      </c>
      <c r="R105" s="338" t="s">
        <v>89</v>
      </c>
      <c r="S105" s="372">
        <v>49350000</v>
      </c>
      <c r="T105" s="373">
        <v>6</v>
      </c>
      <c r="U105" s="373">
        <v>7</v>
      </c>
      <c r="V105" s="373">
        <v>3</v>
      </c>
      <c r="W105" s="347">
        <v>0</v>
      </c>
      <c r="X105" s="347">
        <f>+SUM(T105:W105)</f>
        <v>16</v>
      </c>
    </row>
    <row r="106" spans="1:25" ht="94.5" customHeight="1">
      <c r="A106" s="19"/>
      <c r="B106" s="338" t="s">
        <v>33</v>
      </c>
      <c r="C106" s="339" t="s">
        <v>512</v>
      </c>
      <c r="D106" s="339" t="s">
        <v>513</v>
      </c>
      <c r="E106" s="339" t="s">
        <v>514</v>
      </c>
      <c r="F106" s="338" t="s">
        <v>37</v>
      </c>
      <c r="G106" s="339" t="s">
        <v>536</v>
      </c>
      <c r="H106" s="339" t="s">
        <v>537</v>
      </c>
      <c r="I106" s="339" t="s">
        <v>538</v>
      </c>
      <c r="J106" s="339" t="s">
        <v>537</v>
      </c>
      <c r="K106" s="339" t="s">
        <v>539</v>
      </c>
      <c r="L106" s="335" t="s">
        <v>63</v>
      </c>
      <c r="M106" s="185" t="s">
        <v>535</v>
      </c>
      <c r="N106" s="185" t="s">
        <v>535</v>
      </c>
      <c r="O106" s="52" t="s">
        <v>521</v>
      </c>
      <c r="P106" s="336" t="s">
        <v>510</v>
      </c>
      <c r="Q106" s="190" t="s">
        <v>47</v>
      </c>
      <c r="R106" s="338" t="s">
        <v>48</v>
      </c>
      <c r="S106" s="337" t="s">
        <v>54</v>
      </c>
      <c r="T106" s="373">
        <v>17</v>
      </c>
      <c r="U106" s="373">
        <v>63</v>
      </c>
      <c r="V106" s="373">
        <v>17</v>
      </c>
      <c r="W106" s="373">
        <v>0</v>
      </c>
      <c r="X106" s="347">
        <f t="shared" si="4"/>
        <v>97</v>
      </c>
    </row>
    <row r="107" spans="1:25" ht="140.25" customHeight="1">
      <c r="A107" s="19"/>
      <c r="B107" s="338" t="s">
        <v>65</v>
      </c>
      <c r="C107" s="338" t="s">
        <v>540</v>
      </c>
      <c r="D107" s="338" t="s">
        <v>141</v>
      </c>
      <c r="E107" s="338" t="s">
        <v>36</v>
      </c>
      <c r="F107" s="338" t="s">
        <v>541</v>
      </c>
      <c r="G107" s="338" t="s">
        <v>542</v>
      </c>
      <c r="H107" s="339" t="s">
        <v>543</v>
      </c>
      <c r="I107" s="338" t="s">
        <v>544</v>
      </c>
      <c r="J107" s="433" t="s">
        <v>545</v>
      </c>
      <c r="K107" s="338" t="s">
        <v>546</v>
      </c>
      <c r="L107" s="335" t="s">
        <v>63</v>
      </c>
      <c r="M107" s="185" t="s">
        <v>547</v>
      </c>
      <c r="N107" s="185" t="s">
        <v>547</v>
      </c>
      <c r="O107" s="190" t="s">
        <v>548</v>
      </c>
      <c r="P107" s="336" t="s">
        <v>510</v>
      </c>
      <c r="Q107" s="190" t="s">
        <v>79</v>
      </c>
      <c r="R107" s="338" t="s">
        <v>64</v>
      </c>
      <c r="S107" s="337" t="s">
        <v>549</v>
      </c>
      <c r="T107" s="374">
        <v>0.1</v>
      </c>
      <c r="U107" s="374"/>
      <c r="V107" s="374"/>
      <c r="W107" s="374"/>
      <c r="X107" s="331">
        <f t="shared" si="4"/>
        <v>0.1</v>
      </c>
    </row>
    <row r="108" spans="1:25" ht="94.5" customHeight="1">
      <c r="A108" s="19"/>
      <c r="B108" s="338" t="s">
        <v>65</v>
      </c>
      <c r="C108" s="338" t="s">
        <v>54</v>
      </c>
      <c r="D108" s="338" t="s">
        <v>37</v>
      </c>
      <c r="E108" s="338" t="s">
        <v>37</v>
      </c>
      <c r="F108" s="338" t="s">
        <v>541</v>
      </c>
      <c r="G108" s="338" t="s">
        <v>550</v>
      </c>
      <c r="H108" s="339" t="s">
        <v>551</v>
      </c>
      <c r="I108" s="338" t="s">
        <v>552</v>
      </c>
      <c r="J108" s="434" t="s">
        <v>553</v>
      </c>
      <c r="K108" s="338" t="s">
        <v>554</v>
      </c>
      <c r="L108" s="335" t="s">
        <v>63</v>
      </c>
      <c r="M108" s="185" t="s">
        <v>555</v>
      </c>
      <c r="N108" s="185" t="s">
        <v>555</v>
      </c>
      <c r="O108" s="190" t="s">
        <v>548</v>
      </c>
      <c r="P108" s="336" t="s">
        <v>510</v>
      </c>
      <c r="Q108" s="190" t="s">
        <v>79</v>
      </c>
      <c r="R108" s="338" t="s">
        <v>64</v>
      </c>
      <c r="S108" s="337">
        <v>762983000</v>
      </c>
      <c r="T108" s="375">
        <v>0.13900000000000001</v>
      </c>
      <c r="U108" s="375">
        <v>0.222</v>
      </c>
      <c r="V108" s="331"/>
      <c r="W108" s="331"/>
      <c r="X108" s="355">
        <f t="shared" ref="X108:X111" si="5">SUM(T108:W108)</f>
        <v>0.36099999999999999</v>
      </c>
    </row>
    <row r="109" spans="1:25" ht="122.25" customHeight="1">
      <c r="A109" s="19"/>
      <c r="B109" s="377" t="s">
        <v>65</v>
      </c>
      <c r="C109" s="435" t="s">
        <v>54</v>
      </c>
      <c r="D109" s="435" t="s">
        <v>375</v>
      </c>
      <c r="E109" s="338" t="s">
        <v>459</v>
      </c>
      <c r="F109" s="377" t="s">
        <v>37</v>
      </c>
      <c r="G109" s="377" t="s">
        <v>556</v>
      </c>
      <c r="H109" s="435" t="s">
        <v>557</v>
      </c>
      <c r="I109" s="377" t="s">
        <v>558</v>
      </c>
      <c r="J109" s="377" t="s">
        <v>558</v>
      </c>
      <c r="K109" s="377" t="s">
        <v>559</v>
      </c>
      <c r="L109" s="436" t="s">
        <v>63</v>
      </c>
      <c r="M109" s="437" t="s">
        <v>560</v>
      </c>
      <c r="N109" s="437" t="s">
        <v>560</v>
      </c>
      <c r="O109" s="376" t="s">
        <v>561</v>
      </c>
      <c r="P109" s="336" t="s">
        <v>510</v>
      </c>
      <c r="Q109" s="376" t="s">
        <v>47</v>
      </c>
      <c r="R109" s="377" t="s">
        <v>48</v>
      </c>
      <c r="S109" s="378">
        <v>0</v>
      </c>
      <c r="T109" s="379">
        <v>0</v>
      </c>
      <c r="U109" s="380">
        <v>0.33329999999999999</v>
      </c>
      <c r="V109" s="381">
        <v>0.33329999999999999</v>
      </c>
      <c r="W109" s="381">
        <v>0.33329999999999999</v>
      </c>
      <c r="X109" s="381">
        <f t="shared" si="5"/>
        <v>0.99990000000000001</v>
      </c>
    </row>
    <row r="110" spans="1:25" ht="109.5" customHeight="1">
      <c r="A110" s="19"/>
      <c r="B110" s="377" t="s">
        <v>65</v>
      </c>
      <c r="C110" s="377" t="s">
        <v>37</v>
      </c>
      <c r="D110" s="377" t="s">
        <v>375</v>
      </c>
      <c r="E110" s="338" t="s">
        <v>459</v>
      </c>
      <c r="F110" s="377" t="s">
        <v>37</v>
      </c>
      <c r="G110" s="377" t="s">
        <v>562</v>
      </c>
      <c r="H110" s="435" t="s">
        <v>563</v>
      </c>
      <c r="I110" s="377" t="s">
        <v>564</v>
      </c>
      <c r="J110" s="377" t="s">
        <v>565</v>
      </c>
      <c r="K110" s="435" t="s">
        <v>566</v>
      </c>
      <c r="L110" s="436" t="s">
        <v>63</v>
      </c>
      <c r="M110" s="437" t="s">
        <v>560</v>
      </c>
      <c r="N110" s="437" t="s">
        <v>560</v>
      </c>
      <c r="O110" s="376" t="s">
        <v>561</v>
      </c>
      <c r="P110" s="336" t="s">
        <v>510</v>
      </c>
      <c r="Q110" s="376" t="s">
        <v>47</v>
      </c>
      <c r="R110" s="377" t="s">
        <v>48</v>
      </c>
      <c r="S110" s="378">
        <v>0</v>
      </c>
      <c r="T110" s="376">
        <v>0</v>
      </c>
      <c r="U110" s="382">
        <v>0.5</v>
      </c>
      <c r="V110" s="382">
        <v>0.5</v>
      </c>
      <c r="W110" s="376"/>
      <c r="X110" s="383">
        <f t="shared" si="5"/>
        <v>1</v>
      </c>
    </row>
    <row r="111" spans="1:25" ht="109.5" customHeight="1">
      <c r="A111" s="19"/>
      <c r="B111" s="338" t="s">
        <v>65</v>
      </c>
      <c r="C111" s="338" t="s">
        <v>567</v>
      </c>
      <c r="D111" s="338" t="s">
        <v>375</v>
      </c>
      <c r="E111" s="338" t="s">
        <v>568</v>
      </c>
      <c r="F111" s="338" t="s">
        <v>37</v>
      </c>
      <c r="G111" s="338" t="s">
        <v>569</v>
      </c>
      <c r="H111" s="339" t="s">
        <v>570</v>
      </c>
      <c r="I111" s="338" t="s">
        <v>571</v>
      </c>
      <c r="J111" s="338" t="s">
        <v>572</v>
      </c>
      <c r="K111" s="338" t="s">
        <v>573</v>
      </c>
      <c r="L111" s="335" t="s">
        <v>63</v>
      </c>
      <c r="M111" s="53" t="s">
        <v>574</v>
      </c>
      <c r="N111" s="53" t="s">
        <v>574</v>
      </c>
      <c r="O111" s="190" t="s">
        <v>561</v>
      </c>
      <c r="P111" s="336" t="s">
        <v>510</v>
      </c>
      <c r="Q111" s="190" t="s">
        <v>47</v>
      </c>
      <c r="R111" s="338" t="s">
        <v>48</v>
      </c>
      <c r="S111" s="337">
        <v>0</v>
      </c>
      <c r="T111" s="374">
        <v>0</v>
      </c>
      <c r="U111" s="374">
        <v>0.15</v>
      </c>
      <c r="V111" s="331">
        <v>0.25</v>
      </c>
      <c r="W111" s="331">
        <v>0.6</v>
      </c>
      <c r="X111" s="331">
        <f t="shared" si="5"/>
        <v>1</v>
      </c>
    </row>
    <row r="112" spans="1:25" ht="76.2" customHeight="1">
      <c r="A112" s="19"/>
      <c r="B112" s="377" t="s">
        <v>65</v>
      </c>
      <c r="C112" s="435" t="s">
        <v>575</v>
      </c>
      <c r="D112" s="435" t="s">
        <v>576</v>
      </c>
      <c r="E112" s="339" t="s">
        <v>577</v>
      </c>
      <c r="F112" s="377" t="s">
        <v>37</v>
      </c>
      <c r="G112" s="385" t="s">
        <v>578</v>
      </c>
      <c r="H112" s="385" t="s">
        <v>579</v>
      </c>
      <c r="I112" s="385" t="s">
        <v>580</v>
      </c>
      <c r="J112" s="438" t="s">
        <v>581</v>
      </c>
      <c r="K112" s="438" t="s">
        <v>582</v>
      </c>
      <c r="L112" s="384" t="s">
        <v>63</v>
      </c>
      <c r="M112" s="439" t="s">
        <v>583</v>
      </c>
      <c r="N112" s="439" t="s">
        <v>583</v>
      </c>
      <c r="O112" s="384" t="s">
        <v>584</v>
      </c>
      <c r="P112" s="336" t="s">
        <v>510</v>
      </c>
      <c r="Q112" s="384" t="s">
        <v>47</v>
      </c>
      <c r="R112" s="385" t="s">
        <v>89</v>
      </c>
      <c r="S112" s="384" t="s">
        <v>54</v>
      </c>
      <c r="T112" s="379">
        <v>0.11</v>
      </c>
      <c r="U112" s="379">
        <v>0.19</v>
      </c>
      <c r="V112" s="379">
        <v>0.37</v>
      </c>
      <c r="W112" s="379">
        <v>0.33</v>
      </c>
      <c r="X112" s="379">
        <v>1</v>
      </c>
    </row>
    <row r="113" spans="2:24" ht="93.6">
      <c r="B113" s="440" t="s">
        <v>471</v>
      </c>
      <c r="C113" s="390" t="s">
        <v>585</v>
      </c>
      <c r="D113" s="390" t="s">
        <v>586</v>
      </c>
      <c r="E113" s="390" t="s">
        <v>281</v>
      </c>
      <c r="F113" s="338" t="s">
        <v>37</v>
      </c>
      <c r="G113" s="441" t="s">
        <v>587</v>
      </c>
      <c r="H113" s="442" t="s">
        <v>588</v>
      </c>
      <c r="I113" s="441" t="s">
        <v>589</v>
      </c>
      <c r="J113" s="441" t="s">
        <v>590</v>
      </c>
      <c r="K113" s="390" t="s">
        <v>591</v>
      </c>
      <c r="L113" s="443" t="s">
        <v>63</v>
      </c>
      <c r="M113" s="443" t="s">
        <v>592</v>
      </c>
      <c r="N113" s="443" t="s">
        <v>592</v>
      </c>
      <c r="O113" s="338" t="s">
        <v>593</v>
      </c>
      <c r="P113" s="338" t="s">
        <v>510</v>
      </c>
      <c r="Q113" s="288" t="s">
        <v>47</v>
      </c>
      <c r="R113" s="386" t="s">
        <v>89</v>
      </c>
      <c r="S113" s="387" t="s">
        <v>54</v>
      </c>
      <c r="T113" s="388">
        <v>0.17</v>
      </c>
      <c r="U113" s="388">
        <v>0.17</v>
      </c>
      <c r="V113" s="388">
        <v>0.5</v>
      </c>
      <c r="W113" s="388">
        <v>0.16</v>
      </c>
      <c r="X113" s="389">
        <v>1</v>
      </c>
    </row>
    <row r="114" spans="2:24" ht="93.6">
      <c r="B114" s="440" t="s">
        <v>33</v>
      </c>
      <c r="C114" s="390" t="s">
        <v>585</v>
      </c>
      <c r="D114" s="390" t="s">
        <v>586</v>
      </c>
      <c r="E114" s="390" t="s">
        <v>281</v>
      </c>
      <c r="F114" s="338" t="s">
        <v>37</v>
      </c>
      <c r="G114" s="441" t="s">
        <v>594</v>
      </c>
      <c r="H114" s="444" t="s">
        <v>595</v>
      </c>
      <c r="I114" s="390" t="s">
        <v>596</v>
      </c>
      <c r="J114" s="390" t="s">
        <v>597</v>
      </c>
      <c r="K114" s="390" t="s">
        <v>598</v>
      </c>
      <c r="L114" s="443" t="s">
        <v>63</v>
      </c>
      <c r="M114" s="443" t="s">
        <v>599</v>
      </c>
      <c r="N114" s="443" t="s">
        <v>599</v>
      </c>
      <c r="O114" s="338" t="s">
        <v>593</v>
      </c>
      <c r="P114" s="338" t="s">
        <v>510</v>
      </c>
      <c r="Q114" s="288" t="s">
        <v>47</v>
      </c>
      <c r="R114" s="386" t="s">
        <v>89</v>
      </c>
      <c r="S114" s="387" t="s">
        <v>54</v>
      </c>
      <c r="T114" s="389">
        <v>0.25</v>
      </c>
      <c r="U114" s="389">
        <v>0.38</v>
      </c>
      <c r="V114" s="389">
        <v>0.28999999999999998</v>
      </c>
      <c r="W114" s="389">
        <v>0.08</v>
      </c>
      <c r="X114" s="389">
        <v>1</v>
      </c>
    </row>
    <row r="115" spans="2:24" ht="93.6">
      <c r="B115" s="440" t="s">
        <v>33</v>
      </c>
      <c r="C115" s="390" t="s">
        <v>600</v>
      </c>
      <c r="D115" s="390" t="s">
        <v>586</v>
      </c>
      <c r="E115" s="338" t="s">
        <v>281</v>
      </c>
      <c r="F115" s="338" t="s">
        <v>37</v>
      </c>
      <c r="G115" s="440" t="s">
        <v>601</v>
      </c>
      <c r="H115" s="444" t="s">
        <v>602</v>
      </c>
      <c r="I115" s="390" t="s">
        <v>603</v>
      </c>
      <c r="J115" s="390" t="s">
        <v>604</v>
      </c>
      <c r="K115" s="390" t="s">
        <v>598</v>
      </c>
      <c r="L115" s="443" t="s">
        <v>63</v>
      </c>
      <c r="M115" s="390" t="s">
        <v>605</v>
      </c>
      <c r="N115" s="390" t="s">
        <v>605</v>
      </c>
      <c r="O115" s="338" t="s">
        <v>593</v>
      </c>
      <c r="P115" s="338" t="s">
        <v>510</v>
      </c>
      <c r="Q115" s="288" t="s">
        <v>47</v>
      </c>
      <c r="R115" s="386" t="s">
        <v>89</v>
      </c>
      <c r="S115" s="387" t="s">
        <v>54</v>
      </c>
      <c r="T115" s="389">
        <v>0.17</v>
      </c>
      <c r="U115" s="389">
        <v>0.33</v>
      </c>
      <c r="V115" s="389">
        <v>0.17</v>
      </c>
      <c r="W115" s="389">
        <v>0.33</v>
      </c>
      <c r="X115" s="389">
        <v>1</v>
      </c>
    </row>
    <row r="116" spans="2:24" ht="93.6">
      <c r="B116" s="440" t="s">
        <v>33</v>
      </c>
      <c r="C116" s="338" t="s">
        <v>606</v>
      </c>
      <c r="D116" s="338" t="s">
        <v>586</v>
      </c>
      <c r="E116" s="338" t="s">
        <v>281</v>
      </c>
      <c r="F116" s="338" t="s">
        <v>37</v>
      </c>
      <c r="G116" s="440" t="s">
        <v>607</v>
      </c>
      <c r="H116" s="339" t="s">
        <v>608</v>
      </c>
      <c r="I116" s="390" t="s">
        <v>609</v>
      </c>
      <c r="J116" s="390" t="s">
        <v>610</v>
      </c>
      <c r="K116" s="390" t="s">
        <v>598</v>
      </c>
      <c r="L116" s="443" t="s">
        <v>63</v>
      </c>
      <c r="M116" s="390" t="s">
        <v>611</v>
      </c>
      <c r="N116" s="390" t="s">
        <v>611</v>
      </c>
      <c r="O116" s="338" t="s">
        <v>593</v>
      </c>
      <c r="P116" s="338" t="s">
        <v>510</v>
      </c>
      <c r="Q116" s="288" t="s">
        <v>47</v>
      </c>
      <c r="R116" s="386" t="s">
        <v>89</v>
      </c>
      <c r="S116" s="387" t="s">
        <v>54</v>
      </c>
      <c r="T116" s="389">
        <v>0.25</v>
      </c>
      <c r="U116" s="389">
        <v>0.5</v>
      </c>
      <c r="V116" s="389">
        <v>0.25</v>
      </c>
      <c r="W116" s="389">
        <v>0</v>
      </c>
      <c r="X116" s="389">
        <v>1</v>
      </c>
    </row>
    <row r="117" spans="2:24" ht="78">
      <c r="B117" s="440" t="s">
        <v>103</v>
      </c>
      <c r="C117" s="338" t="s">
        <v>606</v>
      </c>
      <c r="D117" s="338" t="s">
        <v>586</v>
      </c>
      <c r="E117" s="338" t="s">
        <v>281</v>
      </c>
      <c r="F117" s="338" t="s">
        <v>37</v>
      </c>
      <c r="G117" s="338" t="s">
        <v>612</v>
      </c>
      <c r="H117" s="339" t="s">
        <v>613</v>
      </c>
      <c r="I117" s="390" t="s">
        <v>614</v>
      </c>
      <c r="J117" s="339" t="s">
        <v>615</v>
      </c>
      <c r="K117" s="390" t="s">
        <v>598</v>
      </c>
      <c r="L117" s="443" t="s">
        <v>63</v>
      </c>
      <c r="M117" s="445" t="s">
        <v>616</v>
      </c>
      <c r="N117" s="445" t="s">
        <v>616</v>
      </c>
      <c r="O117" s="390" t="s">
        <v>593</v>
      </c>
      <c r="P117" s="390" t="s">
        <v>510</v>
      </c>
      <c r="Q117" s="391" t="s">
        <v>47</v>
      </c>
      <c r="R117" s="392" t="s">
        <v>89</v>
      </c>
      <c r="S117" s="387" t="s">
        <v>54</v>
      </c>
      <c r="T117" s="389">
        <v>0.33</v>
      </c>
      <c r="U117" s="389">
        <v>0.1</v>
      </c>
      <c r="V117" s="388">
        <v>7.0000000000000007E-2</v>
      </c>
      <c r="W117" s="389">
        <v>0.5</v>
      </c>
      <c r="X117" s="389">
        <v>1</v>
      </c>
    </row>
    <row r="118" spans="2:24" ht="62.4">
      <c r="B118" s="440" t="s">
        <v>103</v>
      </c>
      <c r="C118" s="390" t="s">
        <v>585</v>
      </c>
      <c r="D118" s="390" t="s">
        <v>586</v>
      </c>
      <c r="E118" s="390" t="s">
        <v>617</v>
      </c>
      <c r="F118" s="338" t="s">
        <v>37</v>
      </c>
      <c r="G118" s="440" t="s">
        <v>618</v>
      </c>
      <c r="H118" s="444" t="s">
        <v>619</v>
      </c>
      <c r="I118" s="444" t="s">
        <v>620</v>
      </c>
      <c r="J118" s="390" t="s">
        <v>621</v>
      </c>
      <c r="K118" s="390" t="s">
        <v>622</v>
      </c>
      <c r="L118" s="445" t="s">
        <v>63</v>
      </c>
      <c r="M118" s="445" t="s">
        <v>616</v>
      </c>
      <c r="N118" s="445" t="s">
        <v>616</v>
      </c>
      <c r="O118" s="390" t="s">
        <v>593</v>
      </c>
      <c r="P118" s="390" t="s">
        <v>510</v>
      </c>
      <c r="Q118" s="391" t="s">
        <v>47</v>
      </c>
      <c r="R118" s="392" t="s">
        <v>89</v>
      </c>
      <c r="S118" s="387" t="s">
        <v>54</v>
      </c>
      <c r="T118" s="389">
        <v>0.8</v>
      </c>
      <c r="U118" s="389">
        <v>0.8</v>
      </c>
      <c r="V118" s="393">
        <v>0.8</v>
      </c>
      <c r="W118" s="389">
        <v>0.8</v>
      </c>
      <c r="X118" s="389">
        <v>0.8</v>
      </c>
    </row>
    <row r="119" spans="2:24" ht="78">
      <c r="B119" s="440" t="s">
        <v>103</v>
      </c>
      <c r="C119" s="390" t="s">
        <v>585</v>
      </c>
      <c r="D119" s="390" t="s">
        <v>586</v>
      </c>
      <c r="E119" s="390" t="s">
        <v>617</v>
      </c>
      <c r="F119" s="338" t="s">
        <v>37</v>
      </c>
      <c r="G119" s="444" t="s">
        <v>623</v>
      </c>
      <c r="H119" s="444" t="s">
        <v>624</v>
      </c>
      <c r="I119" s="444" t="s">
        <v>625</v>
      </c>
      <c r="J119" s="390" t="s">
        <v>626</v>
      </c>
      <c r="K119" s="390" t="s">
        <v>627</v>
      </c>
      <c r="L119" s="445" t="s">
        <v>63</v>
      </c>
      <c r="M119" s="445" t="s">
        <v>616</v>
      </c>
      <c r="N119" s="445" t="s">
        <v>616</v>
      </c>
      <c r="O119" s="390" t="s">
        <v>593</v>
      </c>
      <c r="P119" s="390" t="s">
        <v>510</v>
      </c>
      <c r="Q119" s="391" t="s">
        <v>47</v>
      </c>
      <c r="R119" s="392" t="s">
        <v>89</v>
      </c>
      <c r="S119" s="387" t="s">
        <v>54</v>
      </c>
      <c r="T119" s="389">
        <v>1</v>
      </c>
      <c r="U119" s="389">
        <v>1</v>
      </c>
      <c r="V119" s="389">
        <v>1</v>
      </c>
      <c r="W119" s="389">
        <v>1</v>
      </c>
      <c r="X119" s="389">
        <v>1</v>
      </c>
    </row>
    <row r="120" spans="2:24" ht="124.8">
      <c r="B120" s="338" t="s">
        <v>103</v>
      </c>
      <c r="C120" s="338" t="s">
        <v>585</v>
      </c>
      <c r="D120" s="339" t="s">
        <v>586</v>
      </c>
      <c r="E120" s="339" t="s">
        <v>628</v>
      </c>
      <c r="F120" s="338" t="s">
        <v>37</v>
      </c>
      <c r="G120" s="338" t="s">
        <v>629</v>
      </c>
      <c r="H120" s="339" t="s">
        <v>630</v>
      </c>
      <c r="I120" s="339" t="s">
        <v>631</v>
      </c>
      <c r="J120" s="338" t="s">
        <v>632</v>
      </c>
      <c r="K120" s="338" t="s">
        <v>633</v>
      </c>
      <c r="L120" s="445" t="s">
        <v>63</v>
      </c>
      <c r="M120" s="445" t="s">
        <v>616</v>
      </c>
      <c r="N120" s="445" t="s">
        <v>616</v>
      </c>
      <c r="O120" s="390" t="s">
        <v>593</v>
      </c>
      <c r="P120" s="390" t="s">
        <v>510</v>
      </c>
      <c r="Q120" s="391" t="s">
        <v>47</v>
      </c>
      <c r="R120" s="392" t="s">
        <v>89</v>
      </c>
      <c r="S120" s="387" t="s">
        <v>54</v>
      </c>
      <c r="T120" s="393">
        <v>1</v>
      </c>
      <c r="U120" s="393">
        <v>1</v>
      </c>
      <c r="V120" s="393">
        <v>1</v>
      </c>
      <c r="W120" s="393">
        <v>1</v>
      </c>
      <c r="X120" s="393">
        <v>1</v>
      </c>
    </row>
    <row r="121" spans="2:24" ht="109.2">
      <c r="B121" s="338" t="s">
        <v>103</v>
      </c>
      <c r="C121" s="338" t="s">
        <v>585</v>
      </c>
      <c r="D121" s="339" t="s">
        <v>586</v>
      </c>
      <c r="E121" s="339" t="s">
        <v>628</v>
      </c>
      <c r="F121" s="338" t="s">
        <v>37</v>
      </c>
      <c r="G121" s="338" t="s">
        <v>634</v>
      </c>
      <c r="H121" s="339" t="s">
        <v>635</v>
      </c>
      <c r="I121" s="339" t="s">
        <v>636</v>
      </c>
      <c r="J121" s="338" t="s">
        <v>637</v>
      </c>
      <c r="K121" s="339" t="s">
        <v>638</v>
      </c>
      <c r="L121" s="445" t="s">
        <v>63</v>
      </c>
      <c r="M121" s="445" t="s">
        <v>616</v>
      </c>
      <c r="N121" s="445" t="s">
        <v>616</v>
      </c>
      <c r="O121" s="390" t="s">
        <v>593</v>
      </c>
      <c r="P121" s="390" t="s">
        <v>510</v>
      </c>
      <c r="Q121" s="391" t="s">
        <v>47</v>
      </c>
      <c r="R121" s="392" t="s">
        <v>89</v>
      </c>
      <c r="S121" s="387" t="s">
        <v>54</v>
      </c>
      <c r="T121" s="393">
        <v>1</v>
      </c>
      <c r="U121" s="393">
        <v>1</v>
      </c>
      <c r="V121" s="393">
        <v>1</v>
      </c>
      <c r="W121" s="393">
        <v>1</v>
      </c>
      <c r="X121" s="393">
        <v>1</v>
      </c>
    </row>
    <row r="122" spans="2:24" ht="78">
      <c r="B122" s="338" t="s">
        <v>33</v>
      </c>
      <c r="C122" s="339" t="s">
        <v>639</v>
      </c>
      <c r="D122" s="339" t="s">
        <v>586</v>
      </c>
      <c r="E122" s="339" t="s">
        <v>640</v>
      </c>
      <c r="F122" s="338" t="s">
        <v>37</v>
      </c>
      <c r="G122" s="339" t="s">
        <v>641</v>
      </c>
      <c r="H122" s="339" t="s">
        <v>642</v>
      </c>
      <c r="I122" s="339" t="s">
        <v>643</v>
      </c>
      <c r="J122" s="339" t="s">
        <v>644</v>
      </c>
      <c r="K122" s="339" t="s">
        <v>645</v>
      </c>
      <c r="L122" s="445" t="s">
        <v>63</v>
      </c>
      <c r="M122" s="338" t="s">
        <v>592</v>
      </c>
      <c r="N122" s="338" t="s">
        <v>592</v>
      </c>
      <c r="O122" s="390" t="s">
        <v>593</v>
      </c>
      <c r="P122" s="390" t="s">
        <v>510</v>
      </c>
      <c r="Q122" s="391" t="s">
        <v>47</v>
      </c>
      <c r="R122" s="392" t="s">
        <v>89</v>
      </c>
      <c r="S122" s="387" t="s">
        <v>54</v>
      </c>
      <c r="T122" s="389">
        <v>0.6</v>
      </c>
      <c r="U122" s="389">
        <v>0.26</v>
      </c>
      <c r="V122" s="389">
        <v>0.08</v>
      </c>
      <c r="W122" s="389">
        <v>0.06</v>
      </c>
      <c r="X122" s="393">
        <v>1</v>
      </c>
    </row>
    <row r="123" spans="2:24" ht="62.4">
      <c r="B123" s="338" t="s">
        <v>33</v>
      </c>
      <c r="C123" s="339" t="s">
        <v>585</v>
      </c>
      <c r="D123" s="339" t="s">
        <v>586</v>
      </c>
      <c r="E123" s="339" t="s">
        <v>640</v>
      </c>
      <c r="F123" s="338" t="s">
        <v>37</v>
      </c>
      <c r="G123" s="339" t="s">
        <v>646</v>
      </c>
      <c r="H123" s="339" t="s">
        <v>647</v>
      </c>
      <c r="I123" s="339" t="s">
        <v>648</v>
      </c>
      <c r="J123" s="339" t="s">
        <v>649</v>
      </c>
      <c r="K123" s="339" t="s">
        <v>645</v>
      </c>
      <c r="L123" s="445" t="s">
        <v>63</v>
      </c>
      <c r="M123" s="338" t="s">
        <v>592</v>
      </c>
      <c r="N123" s="338" t="s">
        <v>592</v>
      </c>
      <c r="O123" s="390" t="s">
        <v>593</v>
      </c>
      <c r="P123" s="390" t="s">
        <v>510</v>
      </c>
      <c r="Q123" s="391" t="s">
        <v>47</v>
      </c>
      <c r="R123" s="392" t="s">
        <v>89</v>
      </c>
      <c r="S123" s="387" t="s">
        <v>54</v>
      </c>
      <c r="T123" s="389">
        <v>0.4</v>
      </c>
      <c r="U123" s="389">
        <v>0.2</v>
      </c>
      <c r="V123" s="389">
        <v>0.2</v>
      </c>
      <c r="W123" s="389">
        <v>0.2</v>
      </c>
      <c r="X123" s="393">
        <v>1</v>
      </c>
    </row>
    <row r="124" spans="2:24" ht="109.2">
      <c r="B124" s="338" t="s">
        <v>33</v>
      </c>
      <c r="C124" s="339" t="s">
        <v>650</v>
      </c>
      <c r="D124" s="339" t="s">
        <v>586</v>
      </c>
      <c r="E124" s="339" t="s">
        <v>651</v>
      </c>
      <c r="F124" s="338" t="s">
        <v>37</v>
      </c>
      <c r="G124" s="339" t="s">
        <v>652</v>
      </c>
      <c r="H124" s="339" t="s">
        <v>653</v>
      </c>
      <c r="I124" s="339" t="s">
        <v>654</v>
      </c>
      <c r="J124" s="339" t="s">
        <v>655</v>
      </c>
      <c r="K124" s="339" t="s">
        <v>656</v>
      </c>
      <c r="L124" s="443" t="s">
        <v>63</v>
      </c>
      <c r="M124" s="338" t="s">
        <v>605</v>
      </c>
      <c r="N124" s="338" t="s">
        <v>605</v>
      </c>
      <c r="O124" s="390" t="s">
        <v>593</v>
      </c>
      <c r="P124" s="390" t="s">
        <v>510</v>
      </c>
      <c r="Q124" s="391" t="s">
        <v>47</v>
      </c>
      <c r="R124" s="392" t="s">
        <v>89</v>
      </c>
      <c r="S124" s="387" t="s">
        <v>54</v>
      </c>
      <c r="T124" s="393">
        <v>0.05</v>
      </c>
      <c r="U124" s="393">
        <v>0.15</v>
      </c>
      <c r="V124" s="393">
        <v>0.5</v>
      </c>
      <c r="W124" s="393">
        <v>0.28000000000000003</v>
      </c>
      <c r="X124" s="393">
        <v>0.98</v>
      </c>
    </row>
    <row r="125" spans="2:24" ht="62.4">
      <c r="B125" s="338" t="s">
        <v>33</v>
      </c>
      <c r="C125" s="339" t="s">
        <v>650</v>
      </c>
      <c r="D125" s="339" t="s">
        <v>586</v>
      </c>
      <c r="E125" s="339" t="s">
        <v>651</v>
      </c>
      <c r="F125" s="338" t="s">
        <v>37</v>
      </c>
      <c r="G125" s="339" t="s">
        <v>657</v>
      </c>
      <c r="H125" s="339" t="s">
        <v>658</v>
      </c>
      <c r="I125" s="339" t="s">
        <v>659</v>
      </c>
      <c r="J125" s="339" t="s">
        <v>660</v>
      </c>
      <c r="K125" s="339" t="s">
        <v>645</v>
      </c>
      <c r="L125" s="443" t="s">
        <v>63</v>
      </c>
      <c r="M125" s="338" t="s">
        <v>605</v>
      </c>
      <c r="N125" s="338" t="s">
        <v>605</v>
      </c>
      <c r="O125" s="390" t="s">
        <v>593</v>
      </c>
      <c r="P125" s="390" t="s">
        <v>510</v>
      </c>
      <c r="Q125" s="391" t="s">
        <v>47</v>
      </c>
      <c r="R125" s="392" t="s">
        <v>89</v>
      </c>
      <c r="S125" s="387" t="s">
        <v>54</v>
      </c>
      <c r="T125" s="389">
        <v>0.28999999999999998</v>
      </c>
      <c r="U125" s="389">
        <v>0.21</v>
      </c>
      <c r="V125" s="389">
        <v>0.21</v>
      </c>
      <c r="W125" s="389">
        <v>0.28999999999999998</v>
      </c>
      <c r="X125" s="393">
        <v>1</v>
      </c>
    </row>
    <row r="126" spans="2:24" ht="78">
      <c r="B126" s="338" t="s">
        <v>33</v>
      </c>
      <c r="C126" s="339" t="s">
        <v>585</v>
      </c>
      <c r="D126" s="446" t="s">
        <v>661</v>
      </c>
      <c r="E126" s="339" t="s">
        <v>662</v>
      </c>
      <c r="F126" s="338" t="s">
        <v>37</v>
      </c>
      <c r="G126" s="339" t="s">
        <v>663</v>
      </c>
      <c r="H126" s="339" t="s">
        <v>664</v>
      </c>
      <c r="I126" s="339" t="s">
        <v>665</v>
      </c>
      <c r="J126" s="339" t="s">
        <v>666</v>
      </c>
      <c r="K126" s="339" t="s">
        <v>598</v>
      </c>
      <c r="L126" s="443" t="s">
        <v>63</v>
      </c>
      <c r="M126" s="338" t="s">
        <v>599</v>
      </c>
      <c r="N126" s="338" t="s">
        <v>599</v>
      </c>
      <c r="O126" s="390" t="s">
        <v>593</v>
      </c>
      <c r="P126" s="390" t="s">
        <v>510</v>
      </c>
      <c r="Q126" s="391" t="s">
        <v>47</v>
      </c>
      <c r="R126" s="392" t="s">
        <v>89</v>
      </c>
      <c r="S126" s="387" t="s">
        <v>54</v>
      </c>
      <c r="T126" s="389">
        <v>0.56999999999999995</v>
      </c>
      <c r="U126" s="389">
        <v>0.33</v>
      </c>
      <c r="V126" s="389">
        <v>0.05</v>
      </c>
      <c r="W126" s="389">
        <v>0.05</v>
      </c>
      <c r="X126" s="393">
        <v>1</v>
      </c>
    </row>
    <row r="127" spans="2:24" ht="62.4">
      <c r="B127" s="338" t="s">
        <v>33</v>
      </c>
      <c r="C127" s="339" t="s">
        <v>585</v>
      </c>
      <c r="D127" s="446" t="s">
        <v>661</v>
      </c>
      <c r="E127" s="339" t="s">
        <v>662</v>
      </c>
      <c r="F127" s="338" t="s">
        <v>37</v>
      </c>
      <c r="G127" s="339" t="s">
        <v>667</v>
      </c>
      <c r="H127" s="339" t="s">
        <v>668</v>
      </c>
      <c r="I127" s="339" t="s">
        <v>669</v>
      </c>
      <c r="J127" s="339" t="s">
        <v>670</v>
      </c>
      <c r="K127" s="339" t="s">
        <v>598</v>
      </c>
      <c r="L127" s="443" t="s">
        <v>63</v>
      </c>
      <c r="M127" s="338" t="s">
        <v>599</v>
      </c>
      <c r="N127" s="338" t="s">
        <v>599</v>
      </c>
      <c r="O127" s="390" t="s">
        <v>593</v>
      </c>
      <c r="P127" s="390" t="s">
        <v>510</v>
      </c>
      <c r="Q127" s="391" t="s">
        <v>47</v>
      </c>
      <c r="R127" s="392" t="s">
        <v>89</v>
      </c>
      <c r="S127" s="387" t="s">
        <v>54</v>
      </c>
      <c r="T127" s="389">
        <v>0.25</v>
      </c>
      <c r="U127" s="389">
        <v>0.38</v>
      </c>
      <c r="V127" s="389">
        <v>0.12</v>
      </c>
      <c r="W127" s="389">
        <v>0.25</v>
      </c>
      <c r="X127" s="393">
        <v>1</v>
      </c>
    </row>
    <row r="128" spans="2:24" ht="62.4">
      <c r="B128" s="338" t="s">
        <v>33</v>
      </c>
      <c r="C128" s="339" t="s">
        <v>671</v>
      </c>
      <c r="D128" s="446" t="s">
        <v>672</v>
      </c>
      <c r="E128" s="339" t="s">
        <v>673</v>
      </c>
      <c r="F128" s="338" t="s">
        <v>37</v>
      </c>
      <c r="G128" s="339" t="s">
        <v>674</v>
      </c>
      <c r="H128" s="339" t="s">
        <v>675</v>
      </c>
      <c r="I128" s="339" t="s">
        <v>669</v>
      </c>
      <c r="J128" s="339" t="s">
        <v>676</v>
      </c>
      <c r="K128" s="339" t="s">
        <v>598</v>
      </c>
      <c r="L128" s="443" t="s">
        <v>63</v>
      </c>
      <c r="M128" s="338" t="s">
        <v>677</v>
      </c>
      <c r="N128" s="338" t="s">
        <v>677</v>
      </c>
      <c r="O128" s="390" t="s">
        <v>593</v>
      </c>
      <c r="P128" s="390" t="s">
        <v>510</v>
      </c>
      <c r="Q128" s="391" t="s">
        <v>47</v>
      </c>
      <c r="R128" s="392" t="s">
        <v>89</v>
      </c>
      <c r="S128" s="387" t="s">
        <v>54</v>
      </c>
      <c r="T128" s="389">
        <v>0.38</v>
      </c>
      <c r="U128" s="389">
        <v>0.19</v>
      </c>
      <c r="V128" s="389">
        <v>0.31</v>
      </c>
      <c r="W128" s="389">
        <v>0.12</v>
      </c>
      <c r="X128" s="393">
        <v>1</v>
      </c>
    </row>
    <row r="129" spans="1:25" ht="110.25" customHeight="1">
      <c r="A129" s="19"/>
      <c r="B129" s="298" t="s">
        <v>33</v>
      </c>
      <c r="C129" s="476" t="s">
        <v>585</v>
      </c>
      <c r="D129" s="476" t="s">
        <v>586</v>
      </c>
      <c r="E129" s="217" t="s">
        <v>662</v>
      </c>
      <c r="F129" s="217" t="s">
        <v>37</v>
      </c>
      <c r="G129" s="298" t="s">
        <v>678</v>
      </c>
      <c r="H129" s="298" t="s">
        <v>679</v>
      </c>
      <c r="I129" s="298" t="s">
        <v>680</v>
      </c>
      <c r="J129" s="298" t="s">
        <v>681</v>
      </c>
      <c r="K129" s="298" t="s">
        <v>682</v>
      </c>
      <c r="L129" s="58" t="s">
        <v>63</v>
      </c>
      <c r="M129" s="59" t="s">
        <v>599</v>
      </c>
      <c r="N129" s="59" t="s">
        <v>599</v>
      </c>
      <c r="O129" s="58" t="s">
        <v>593</v>
      </c>
      <c r="P129" s="473" t="s">
        <v>510</v>
      </c>
      <c r="Q129" s="58" t="s">
        <v>47</v>
      </c>
      <c r="R129" s="298" t="s">
        <v>89</v>
      </c>
      <c r="S129" s="58" t="s">
        <v>54</v>
      </c>
      <c r="T129" s="477" t="s">
        <v>683</v>
      </c>
      <c r="U129" s="477" t="s">
        <v>684</v>
      </c>
      <c r="V129" s="477" t="s">
        <v>684</v>
      </c>
      <c r="W129" s="477" t="s">
        <v>684</v>
      </c>
      <c r="X129" s="478" t="s">
        <v>685</v>
      </c>
    </row>
    <row r="130" spans="1:25" ht="91.5" customHeight="1">
      <c r="A130" s="19"/>
      <c r="B130" s="298" t="s">
        <v>33</v>
      </c>
      <c r="C130" s="476" t="s">
        <v>585</v>
      </c>
      <c r="D130" s="476" t="s">
        <v>586</v>
      </c>
      <c r="E130" s="217" t="s">
        <v>662</v>
      </c>
      <c r="F130" s="217" t="s">
        <v>37</v>
      </c>
      <c r="G130" s="298" t="s">
        <v>686</v>
      </c>
      <c r="H130" s="298" t="s">
        <v>687</v>
      </c>
      <c r="I130" s="298" t="s">
        <v>688</v>
      </c>
      <c r="J130" s="298" t="s">
        <v>689</v>
      </c>
      <c r="K130" s="298" t="s">
        <v>690</v>
      </c>
      <c r="L130" s="58" t="s">
        <v>63</v>
      </c>
      <c r="M130" s="59" t="s">
        <v>599</v>
      </c>
      <c r="N130" s="59" t="s">
        <v>599</v>
      </c>
      <c r="O130" s="58" t="s">
        <v>593</v>
      </c>
      <c r="P130" s="473" t="s">
        <v>510</v>
      </c>
      <c r="Q130" s="58" t="s">
        <v>47</v>
      </c>
      <c r="R130" s="298" t="s">
        <v>89</v>
      </c>
      <c r="S130" s="58" t="s">
        <v>54</v>
      </c>
      <c r="T130" s="477">
        <v>0.8</v>
      </c>
      <c r="U130" s="477">
        <v>0.8</v>
      </c>
      <c r="V130" s="477">
        <v>0.8</v>
      </c>
      <c r="W130" s="477">
        <v>0.8</v>
      </c>
      <c r="X130" s="477">
        <f>+AVERAGE(T130:W130)</f>
        <v>0.8</v>
      </c>
    </row>
    <row r="131" spans="1:25" ht="63" hidden="1" customHeight="1">
      <c r="A131" s="19"/>
      <c r="B131" s="339" t="s">
        <v>33</v>
      </c>
      <c r="C131" s="338" t="s">
        <v>34</v>
      </c>
      <c r="D131" s="338" t="s">
        <v>35</v>
      </c>
      <c r="E131" s="338" t="s">
        <v>36</v>
      </c>
      <c r="F131" s="338" t="s">
        <v>37</v>
      </c>
      <c r="G131" s="338" t="s">
        <v>38</v>
      </c>
      <c r="H131" s="338" t="s">
        <v>50</v>
      </c>
      <c r="I131" s="405" t="s">
        <v>51</v>
      </c>
      <c r="J131" s="338" t="s">
        <v>52</v>
      </c>
      <c r="K131" s="338" t="s">
        <v>53</v>
      </c>
      <c r="L131" s="335" t="s">
        <v>43</v>
      </c>
      <c r="M131" s="185" t="s">
        <v>691</v>
      </c>
      <c r="N131" s="185" t="s">
        <v>692</v>
      </c>
      <c r="O131" s="190" t="s">
        <v>693</v>
      </c>
      <c r="P131" s="394" t="s">
        <v>694</v>
      </c>
      <c r="Q131" s="190" t="s">
        <v>47</v>
      </c>
      <c r="R131" s="190" t="s">
        <v>48</v>
      </c>
      <c r="S131" s="337" t="s">
        <v>49</v>
      </c>
      <c r="T131" s="341">
        <v>1</v>
      </c>
      <c r="U131" s="341">
        <v>1</v>
      </c>
      <c r="V131" s="341">
        <v>1</v>
      </c>
      <c r="W131" s="341">
        <v>1</v>
      </c>
      <c r="X131" s="341">
        <v>1</v>
      </c>
    </row>
    <row r="132" spans="1:25" ht="63" hidden="1" customHeight="1">
      <c r="A132" s="19"/>
      <c r="B132" s="339" t="s">
        <v>33</v>
      </c>
      <c r="C132" s="338" t="s">
        <v>34</v>
      </c>
      <c r="D132" s="338" t="s">
        <v>35</v>
      </c>
      <c r="E132" s="338" t="s">
        <v>36</v>
      </c>
      <c r="F132" s="338" t="s">
        <v>37</v>
      </c>
      <c r="G132" s="338" t="s">
        <v>38</v>
      </c>
      <c r="H132" s="338" t="s">
        <v>39</v>
      </c>
      <c r="I132" s="405" t="s">
        <v>40</v>
      </c>
      <c r="J132" s="338" t="s">
        <v>41</v>
      </c>
      <c r="K132" s="338" t="s">
        <v>42</v>
      </c>
      <c r="L132" s="335" t="s">
        <v>43</v>
      </c>
      <c r="M132" s="185" t="s">
        <v>691</v>
      </c>
      <c r="N132" s="185" t="s">
        <v>692</v>
      </c>
      <c r="O132" s="190" t="s">
        <v>693</v>
      </c>
      <c r="P132" s="394" t="s">
        <v>694</v>
      </c>
      <c r="Q132" s="190" t="s">
        <v>47</v>
      </c>
      <c r="R132" s="190" t="s">
        <v>48</v>
      </c>
      <c r="S132" s="337" t="s">
        <v>49</v>
      </c>
      <c r="T132" s="341">
        <v>1</v>
      </c>
      <c r="U132" s="341">
        <v>1</v>
      </c>
      <c r="V132" s="341">
        <v>1</v>
      </c>
      <c r="W132" s="341">
        <v>1</v>
      </c>
      <c r="X132" s="341">
        <v>1</v>
      </c>
      <c r="Y132" s="14" t="s">
        <v>695</v>
      </c>
    </row>
    <row r="133" spans="1:25" ht="78.75" customHeight="1">
      <c r="A133" s="19"/>
      <c r="B133" s="339" t="s">
        <v>65</v>
      </c>
      <c r="C133" s="339" t="s">
        <v>54</v>
      </c>
      <c r="D133" s="339" t="s">
        <v>73</v>
      </c>
      <c r="E133" s="339" t="s">
        <v>37</v>
      </c>
      <c r="F133" s="339" t="s">
        <v>37</v>
      </c>
      <c r="G133" s="338" t="s">
        <v>169</v>
      </c>
      <c r="H133" s="338" t="s">
        <v>170</v>
      </c>
      <c r="I133" s="338" t="s">
        <v>171</v>
      </c>
      <c r="J133" s="338" t="s">
        <v>172</v>
      </c>
      <c r="K133" s="338" t="s">
        <v>173</v>
      </c>
      <c r="L133" s="190" t="s">
        <v>63</v>
      </c>
      <c r="M133" s="185" t="s">
        <v>691</v>
      </c>
      <c r="N133" s="185" t="s">
        <v>696</v>
      </c>
      <c r="O133" s="190" t="s">
        <v>693</v>
      </c>
      <c r="P133" s="395" t="s">
        <v>694</v>
      </c>
      <c r="Q133" s="190" t="s">
        <v>47</v>
      </c>
      <c r="R133" s="190" t="s">
        <v>48</v>
      </c>
      <c r="S133" s="337" t="s">
        <v>49</v>
      </c>
      <c r="T133" s="350" t="s">
        <v>697</v>
      </c>
      <c r="U133" s="350" t="s">
        <v>698</v>
      </c>
      <c r="V133" s="350" t="s">
        <v>699</v>
      </c>
      <c r="W133" s="350" t="s">
        <v>700</v>
      </c>
      <c r="X133" s="351">
        <f>+SUM(T133:W133)</f>
        <v>0</v>
      </c>
    </row>
    <row r="134" spans="1:25" ht="94.5" customHeight="1">
      <c r="A134" s="19"/>
      <c r="B134" s="338" t="s">
        <v>291</v>
      </c>
      <c r="C134" s="338" t="s">
        <v>37</v>
      </c>
      <c r="D134" s="338" t="s">
        <v>375</v>
      </c>
      <c r="E134" s="338" t="s">
        <v>37</v>
      </c>
      <c r="F134" s="338" t="s">
        <v>37</v>
      </c>
      <c r="G134" s="338" t="s">
        <v>701</v>
      </c>
      <c r="H134" s="339" t="s">
        <v>702</v>
      </c>
      <c r="I134" s="338" t="s">
        <v>703</v>
      </c>
      <c r="J134" s="338" t="s">
        <v>704</v>
      </c>
      <c r="K134" s="338" t="s">
        <v>705</v>
      </c>
      <c r="L134" s="335" t="s">
        <v>63</v>
      </c>
      <c r="M134" s="185" t="s">
        <v>691</v>
      </c>
      <c r="N134" s="185" t="s">
        <v>706</v>
      </c>
      <c r="O134" s="190" t="s">
        <v>707</v>
      </c>
      <c r="P134" s="395" t="s">
        <v>694</v>
      </c>
      <c r="Q134" s="190" t="s">
        <v>47</v>
      </c>
      <c r="R134" s="190" t="s">
        <v>48</v>
      </c>
      <c r="S134" s="337" t="s">
        <v>54</v>
      </c>
      <c r="T134" s="396">
        <v>0.35</v>
      </c>
      <c r="U134" s="397">
        <v>0.65</v>
      </c>
      <c r="V134" s="397">
        <v>0</v>
      </c>
      <c r="W134" s="397">
        <v>0</v>
      </c>
      <c r="X134" s="397">
        <f>+T134+U134+V134+W134</f>
        <v>1</v>
      </c>
    </row>
    <row r="135" spans="1:25" ht="156" customHeight="1">
      <c r="A135" s="19"/>
      <c r="B135" s="338" t="s">
        <v>291</v>
      </c>
      <c r="C135" s="338" t="s">
        <v>37</v>
      </c>
      <c r="D135" s="338" t="s">
        <v>375</v>
      </c>
      <c r="E135" s="338" t="s">
        <v>37</v>
      </c>
      <c r="F135" s="338" t="s">
        <v>37</v>
      </c>
      <c r="G135" s="338" t="s">
        <v>708</v>
      </c>
      <c r="H135" s="339" t="s">
        <v>709</v>
      </c>
      <c r="I135" s="338" t="s">
        <v>710</v>
      </c>
      <c r="J135" s="338" t="s">
        <v>711</v>
      </c>
      <c r="K135" s="338" t="s">
        <v>712</v>
      </c>
      <c r="L135" s="335" t="s">
        <v>63</v>
      </c>
      <c r="M135" s="185" t="s">
        <v>691</v>
      </c>
      <c r="N135" s="185" t="s">
        <v>713</v>
      </c>
      <c r="O135" s="190" t="s">
        <v>714</v>
      </c>
      <c r="P135" s="395" t="s">
        <v>694</v>
      </c>
      <c r="Q135" s="190" t="s">
        <v>47</v>
      </c>
      <c r="R135" s="190" t="s">
        <v>48</v>
      </c>
      <c r="S135" s="337" t="s">
        <v>54</v>
      </c>
      <c r="T135" s="396">
        <v>0.35</v>
      </c>
      <c r="U135" s="397">
        <v>0.65</v>
      </c>
      <c r="V135" s="397">
        <v>0</v>
      </c>
      <c r="W135" s="397">
        <v>0</v>
      </c>
      <c r="X135" s="397">
        <f t="shared" ref="X135:X141" si="6">+T135+U135+V135+W135</f>
        <v>1</v>
      </c>
    </row>
    <row r="136" spans="1:25" ht="159.75" customHeight="1">
      <c r="A136" s="19"/>
      <c r="B136" s="338" t="s">
        <v>715</v>
      </c>
      <c r="C136" s="338" t="s">
        <v>37</v>
      </c>
      <c r="D136" s="338" t="s">
        <v>375</v>
      </c>
      <c r="E136" s="338" t="s">
        <v>37</v>
      </c>
      <c r="F136" s="338" t="s">
        <v>37</v>
      </c>
      <c r="G136" s="338" t="s">
        <v>716</v>
      </c>
      <c r="H136" s="339" t="s">
        <v>717</v>
      </c>
      <c r="I136" s="338" t="s">
        <v>710</v>
      </c>
      <c r="J136" s="338" t="s">
        <v>718</v>
      </c>
      <c r="K136" s="338" t="s">
        <v>719</v>
      </c>
      <c r="L136" s="335" t="s">
        <v>63</v>
      </c>
      <c r="M136" s="185" t="s">
        <v>691</v>
      </c>
      <c r="N136" s="185" t="s">
        <v>720</v>
      </c>
      <c r="O136" s="190" t="s">
        <v>721</v>
      </c>
      <c r="P136" s="395" t="s">
        <v>694</v>
      </c>
      <c r="Q136" s="190" t="s">
        <v>47</v>
      </c>
      <c r="R136" s="190" t="s">
        <v>48</v>
      </c>
      <c r="S136" s="337" t="s">
        <v>54</v>
      </c>
      <c r="T136" s="397">
        <v>0.35</v>
      </c>
      <c r="U136" s="397">
        <v>0.65</v>
      </c>
      <c r="V136" s="397">
        <v>0</v>
      </c>
      <c r="W136" s="397">
        <v>0</v>
      </c>
      <c r="X136" s="397">
        <f t="shared" si="6"/>
        <v>1</v>
      </c>
    </row>
    <row r="137" spans="1:25" ht="110.25" customHeight="1">
      <c r="A137" s="19"/>
      <c r="B137" s="338" t="s">
        <v>323</v>
      </c>
      <c r="C137" s="338" t="s">
        <v>54</v>
      </c>
      <c r="D137" s="338" t="s">
        <v>375</v>
      </c>
      <c r="E137" s="338" t="s">
        <v>37</v>
      </c>
      <c r="F137" s="338" t="s">
        <v>37</v>
      </c>
      <c r="G137" s="338" t="s">
        <v>722</v>
      </c>
      <c r="H137" s="339" t="s">
        <v>723</v>
      </c>
      <c r="I137" s="338" t="s">
        <v>724</v>
      </c>
      <c r="J137" s="338" t="s">
        <v>725</v>
      </c>
      <c r="K137" s="338" t="s">
        <v>726</v>
      </c>
      <c r="L137" s="335" t="s">
        <v>63</v>
      </c>
      <c r="M137" s="185" t="s">
        <v>691</v>
      </c>
      <c r="N137" s="185" t="s">
        <v>727</v>
      </c>
      <c r="O137" s="190" t="s">
        <v>714</v>
      </c>
      <c r="P137" s="395" t="s">
        <v>694</v>
      </c>
      <c r="Q137" s="190" t="s">
        <v>47</v>
      </c>
      <c r="R137" s="190" t="s">
        <v>48</v>
      </c>
      <c r="S137" s="337" t="s">
        <v>54</v>
      </c>
      <c r="T137" s="397">
        <v>1</v>
      </c>
      <c r="U137" s="397">
        <v>0</v>
      </c>
      <c r="V137" s="397">
        <v>0</v>
      </c>
      <c r="W137" s="397">
        <v>0</v>
      </c>
      <c r="X137" s="397">
        <f t="shared" si="6"/>
        <v>1</v>
      </c>
    </row>
    <row r="138" spans="1:25" ht="141.75" customHeight="1">
      <c r="A138" s="19"/>
      <c r="B138" s="338" t="s">
        <v>291</v>
      </c>
      <c r="C138" s="338" t="s">
        <v>54</v>
      </c>
      <c r="D138" s="338" t="s">
        <v>375</v>
      </c>
      <c r="E138" s="338" t="s">
        <v>37</v>
      </c>
      <c r="F138" s="338" t="s">
        <v>37</v>
      </c>
      <c r="G138" s="338" t="s">
        <v>728</v>
      </c>
      <c r="H138" s="339" t="s">
        <v>729</v>
      </c>
      <c r="I138" s="338" t="s">
        <v>730</v>
      </c>
      <c r="J138" s="338" t="s">
        <v>731</v>
      </c>
      <c r="K138" s="338" t="s">
        <v>732</v>
      </c>
      <c r="L138" s="335" t="s">
        <v>63</v>
      </c>
      <c r="M138" s="185" t="s">
        <v>691</v>
      </c>
      <c r="N138" s="185" t="s">
        <v>733</v>
      </c>
      <c r="O138" s="190" t="s">
        <v>721</v>
      </c>
      <c r="P138" s="395" t="s">
        <v>694</v>
      </c>
      <c r="Q138" s="190" t="s">
        <v>47</v>
      </c>
      <c r="R138" s="190" t="s">
        <v>48</v>
      </c>
      <c r="S138" s="337" t="s">
        <v>54</v>
      </c>
      <c r="T138" s="397">
        <v>0.3</v>
      </c>
      <c r="U138" s="397">
        <v>0.6</v>
      </c>
      <c r="V138" s="397">
        <v>0.1</v>
      </c>
      <c r="W138" s="397">
        <v>0</v>
      </c>
      <c r="X138" s="397">
        <f t="shared" si="6"/>
        <v>0.99999999999999989</v>
      </c>
    </row>
    <row r="139" spans="1:25" ht="94.5" customHeight="1">
      <c r="A139" s="19"/>
      <c r="B139" s="338" t="s">
        <v>33</v>
      </c>
      <c r="C139" s="338" t="s">
        <v>54</v>
      </c>
      <c r="D139" s="338" t="s">
        <v>375</v>
      </c>
      <c r="E139" s="338" t="s">
        <v>37</v>
      </c>
      <c r="F139" s="338" t="s">
        <v>37</v>
      </c>
      <c r="G139" s="339" t="s">
        <v>734</v>
      </c>
      <c r="H139" s="339" t="s">
        <v>735</v>
      </c>
      <c r="I139" s="338" t="s">
        <v>736</v>
      </c>
      <c r="J139" s="338" t="s">
        <v>737</v>
      </c>
      <c r="K139" s="338" t="s">
        <v>738</v>
      </c>
      <c r="L139" s="335" t="s">
        <v>155</v>
      </c>
      <c r="M139" s="185" t="s">
        <v>691</v>
      </c>
      <c r="N139" s="185" t="s">
        <v>739</v>
      </c>
      <c r="O139" s="190" t="s">
        <v>740</v>
      </c>
      <c r="P139" s="395" t="s">
        <v>694</v>
      </c>
      <c r="Q139" s="190" t="s">
        <v>47</v>
      </c>
      <c r="R139" s="190" t="s">
        <v>48</v>
      </c>
      <c r="S139" s="337" t="s">
        <v>54</v>
      </c>
      <c r="T139" s="397">
        <v>0</v>
      </c>
      <c r="U139" s="397">
        <v>1</v>
      </c>
      <c r="V139" s="397">
        <v>0</v>
      </c>
      <c r="W139" s="397">
        <v>0</v>
      </c>
      <c r="X139" s="397">
        <f t="shared" si="6"/>
        <v>1</v>
      </c>
    </row>
    <row r="140" spans="1:25" ht="110.25" customHeight="1">
      <c r="A140" s="19"/>
      <c r="B140" s="339" t="s">
        <v>291</v>
      </c>
      <c r="C140" s="338" t="s">
        <v>54</v>
      </c>
      <c r="D140" s="338" t="s">
        <v>375</v>
      </c>
      <c r="E140" s="338" t="s">
        <v>37</v>
      </c>
      <c r="F140" s="338" t="s">
        <v>37</v>
      </c>
      <c r="G140" s="339" t="s">
        <v>741</v>
      </c>
      <c r="H140" s="339" t="s">
        <v>742</v>
      </c>
      <c r="I140" s="338" t="s">
        <v>743</v>
      </c>
      <c r="J140" s="338" t="s">
        <v>744</v>
      </c>
      <c r="K140" s="338" t="s">
        <v>745</v>
      </c>
      <c r="L140" s="335" t="s">
        <v>63</v>
      </c>
      <c r="M140" s="185" t="s">
        <v>691</v>
      </c>
      <c r="N140" s="185" t="s">
        <v>746</v>
      </c>
      <c r="O140" s="190" t="s">
        <v>714</v>
      </c>
      <c r="P140" s="395" t="s">
        <v>694</v>
      </c>
      <c r="Q140" s="190" t="s">
        <v>47</v>
      </c>
      <c r="R140" s="190" t="s">
        <v>48</v>
      </c>
      <c r="S140" s="337" t="s">
        <v>54</v>
      </c>
      <c r="T140" s="397">
        <v>0</v>
      </c>
      <c r="U140" s="397">
        <v>0.33</v>
      </c>
      <c r="V140" s="397">
        <v>0.33</v>
      </c>
      <c r="W140" s="397">
        <v>0.34</v>
      </c>
      <c r="X140" s="397">
        <f t="shared" si="6"/>
        <v>1</v>
      </c>
    </row>
    <row r="141" spans="1:25" ht="93.6">
      <c r="A141" s="19"/>
      <c r="B141" s="298" t="s">
        <v>291</v>
      </c>
      <c r="C141" s="298" t="s">
        <v>54</v>
      </c>
      <c r="D141" s="298" t="s">
        <v>375</v>
      </c>
      <c r="E141" s="298" t="s">
        <v>37</v>
      </c>
      <c r="F141" s="298" t="s">
        <v>37</v>
      </c>
      <c r="G141" s="298" t="s">
        <v>747</v>
      </c>
      <c r="H141" s="298" t="s">
        <v>748</v>
      </c>
      <c r="I141" s="298" t="s">
        <v>749</v>
      </c>
      <c r="J141" s="298" t="s">
        <v>750</v>
      </c>
      <c r="K141" s="298" t="s">
        <v>751</v>
      </c>
      <c r="L141" s="301" t="s">
        <v>155</v>
      </c>
      <c r="M141" s="59" t="s">
        <v>691</v>
      </c>
      <c r="N141" s="59" t="s">
        <v>752</v>
      </c>
      <c r="O141" s="58" t="s">
        <v>721</v>
      </c>
      <c r="P141" s="58" t="s">
        <v>694</v>
      </c>
      <c r="Q141" s="58" t="s">
        <v>47</v>
      </c>
      <c r="R141" s="58" t="s">
        <v>48</v>
      </c>
      <c r="S141" s="479" t="s">
        <v>37</v>
      </c>
      <c r="T141" s="484">
        <v>0</v>
      </c>
      <c r="U141" s="484">
        <v>0</v>
      </c>
      <c r="V141" s="484">
        <v>0</v>
      </c>
      <c r="W141" s="484">
        <v>0</v>
      </c>
      <c r="X141" s="484">
        <f t="shared" si="6"/>
        <v>0</v>
      </c>
    </row>
    <row r="142" spans="1:25" ht="62.4" hidden="1">
      <c r="A142" s="19"/>
      <c r="B142" s="339" t="s">
        <v>33</v>
      </c>
      <c r="C142" s="338" t="s">
        <v>34</v>
      </c>
      <c r="D142" s="338" t="s">
        <v>35</v>
      </c>
      <c r="E142" s="338" t="s">
        <v>36</v>
      </c>
      <c r="F142" s="338" t="s">
        <v>37</v>
      </c>
      <c r="G142" s="338" t="s">
        <v>38</v>
      </c>
      <c r="H142" s="338" t="s">
        <v>39</v>
      </c>
      <c r="I142" s="405" t="s">
        <v>40</v>
      </c>
      <c r="J142" s="338" t="s">
        <v>41</v>
      </c>
      <c r="K142" s="338" t="s">
        <v>42</v>
      </c>
      <c r="L142" s="335" t="s">
        <v>43</v>
      </c>
      <c r="M142" s="52" t="s">
        <v>753</v>
      </c>
      <c r="N142" s="52" t="s">
        <v>753</v>
      </c>
      <c r="O142" s="190" t="s">
        <v>509</v>
      </c>
      <c r="P142" s="336" t="s">
        <v>754</v>
      </c>
      <c r="Q142" s="190" t="s">
        <v>47</v>
      </c>
      <c r="R142" s="338" t="s">
        <v>48</v>
      </c>
      <c r="S142" s="337" t="s">
        <v>54</v>
      </c>
      <c r="T142" s="341">
        <v>1</v>
      </c>
      <c r="U142" s="341">
        <v>1</v>
      </c>
      <c r="V142" s="341">
        <v>1</v>
      </c>
      <c r="W142" s="341">
        <v>1</v>
      </c>
      <c r="X142" s="341">
        <v>1</v>
      </c>
      <c r="Y142" s="14" t="s">
        <v>755</v>
      </c>
    </row>
    <row r="143" spans="1:25" ht="63" hidden="1" customHeight="1">
      <c r="A143" s="19"/>
      <c r="B143" s="339" t="s">
        <v>33</v>
      </c>
      <c r="C143" s="338" t="s">
        <v>34</v>
      </c>
      <c r="D143" s="338" t="s">
        <v>35</v>
      </c>
      <c r="E143" s="338" t="s">
        <v>36</v>
      </c>
      <c r="F143" s="338" t="s">
        <v>37</v>
      </c>
      <c r="G143" s="338" t="s">
        <v>38</v>
      </c>
      <c r="H143" s="338" t="s">
        <v>50</v>
      </c>
      <c r="I143" s="405" t="s">
        <v>51</v>
      </c>
      <c r="J143" s="338" t="s">
        <v>52</v>
      </c>
      <c r="K143" s="338" t="s">
        <v>53</v>
      </c>
      <c r="L143" s="335" t="s">
        <v>43</v>
      </c>
      <c r="M143" s="52" t="s">
        <v>753</v>
      </c>
      <c r="N143" s="52" t="s">
        <v>753</v>
      </c>
      <c r="O143" s="190" t="s">
        <v>756</v>
      </c>
      <c r="P143" s="336" t="s">
        <v>754</v>
      </c>
      <c r="Q143" s="190" t="s">
        <v>47</v>
      </c>
      <c r="R143" s="190" t="s">
        <v>48</v>
      </c>
      <c r="S143" s="337" t="s">
        <v>223</v>
      </c>
      <c r="T143" s="341">
        <v>1</v>
      </c>
      <c r="U143" s="341">
        <v>1</v>
      </c>
      <c r="V143" s="341">
        <v>1</v>
      </c>
      <c r="W143" s="341">
        <v>1</v>
      </c>
      <c r="X143" s="341">
        <v>1</v>
      </c>
    </row>
    <row r="144" spans="1:25" ht="93.75" customHeight="1">
      <c r="A144" s="19"/>
      <c r="B144" s="217" t="s">
        <v>323</v>
      </c>
      <c r="C144" s="217" t="s">
        <v>757</v>
      </c>
      <c r="D144" s="217" t="s">
        <v>73</v>
      </c>
      <c r="E144" s="217" t="s">
        <v>758</v>
      </c>
      <c r="F144" s="217" t="s">
        <v>37</v>
      </c>
      <c r="G144" s="217" t="s">
        <v>759</v>
      </c>
      <c r="H144" s="217" t="s">
        <v>760</v>
      </c>
      <c r="I144" s="217" t="s">
        <v>761</v>
      </c>
      <c r="J144" s="217" t="s">
        <v>762</v>
      </c>
      <c r="K144" s="217" t="s">
        <v>763</v>
      </c>
      <c r="L144" s="218" t="s">
        <v>88</v>
      </c>
      <c r="M144" s="158" t="s">
        <v>764</v>
      </c>
      <c r="N144" s="158" t="s">
        <v>765</v>
      </c>
      <c r="O144" s="160" t="s">
        <v>756</v>
      </c>
      <c r="P144" s="473" t="s">
        <v>754</v>
      </c>
      <c r="Q144" s="160" t="s">
        <v>47</v>
      </c>
      <c r="R144" s="160" t="s">
        <v>48</v>
      </c>
      <c r="S144" s="474" t="s">
        <v>223</v>
      </c>
      <c r="T144" s="483">
        <v>0.84199999999999997</v>
      </c>
      <c r="U144" s="483">
        <f>T144+0.005</f>
        <v>0.84699999999999998</v>
      </c>
      <c r="V144" s="483">
        <f t="shared" ref="V144:W144" si="7">U144+0.005</f>
        <v>0.85199999999999998</v>
      </c>
      <c r="W144" s="483">
        <f t="shared" si="7"/>
        <v>0.85699999999999998</v>
      </c>
      <c r="X144" s="483">
        <f>W144</f>
        <v>0.85699999999999998</v>
      </c>
    </row>
    <row r="145" spans="1:25" ht="99.75" customHeight="1">
      <c r="A145" s="19"/>
      <c r="B145" s="338" t="s">
        <v>323</v>
      </c>
      <c r="C145" s="338" t="s">
        <v>766</v>
      </c>
      <c r="D145" s="338" t="s">
        <v>363</v>
      </c>
      <c r="E145" s="338" t="s">
        <v>758</v>
      </c>
      <c r="F145" s="338" t="s">
        <v>767</v>
      </c>
      <c r="G145" s="338" t="s">
        <v>768</v>
      </c>
      <c r="H145" s="338" t="s">
        <v>769</v>
      </c>
      <c r="I145" s="338" t="s">
        <v>770</v>
      </c>
      <c r="J145" s="338" t="s">
        <v>771</v>
      </c>
      <c r="K145" s="338" t="s">
        <v>772</v>
      </c>
      <c r="L145" s="335" t="s">
        <v>63</v>
      </c>
      <c r="M145" s="185" t="s">
        <v>764</v>
      </c>
      <c r="N145" s="185" t="s">
        <v>773</v>
      </c>
      <c r="O145" s="190" t="s">
        <v>756</v>
      </c>
      <c r="P145" s="336" t="s">
        <v>754</v>
      </c>
      <c r="Q145" s="190" t="s">
        <v>79</v>
      </c>
      <c r="R145" s="190" t="s">
        <v>64</v>
      </c>
      <c r="S145" s="398">
        <v>0</v>
      </c>
      <c r="T145" s="399">
        <v>0</v>
      </c>
      <c r="U145" s="399">
        <v>1</v>
      </c>
      <c r="V145" s="399">
        <v>1</v>
      </c>
      <c r="W145" s="399">
        <v>1</v>
      </c>
      <c r="X145" s="399">
        <f>SUM(T145:W145)</f>
        <v>3</v>
      </c>
    </row>
    <row r="146" spans="1:25" ht="99.75" customHeight="1">
      <c r="A146" s="19"/>
      <c r="B146" s="338" t="s">
        <v>323</v>
      </c>
      <c r="C146" s="338" t="s">
        <v>766</v>
      </c>
      <c r="D146" s="338" t="s">
        <v>363</v>
      </c>
      <c r="E146" s="338" t="s">
        <v>758</v>
      </c>
      <c r="F146" s="338" t="s">
        <v>37</v>
      </c>
      <c r="G146" s="338" t="s">
        <v>774</v>
      </c>
      <c r="H146" s="338" t="s">
        <v>775</v>
      </c>
      <c r="I146" s="338" t="s">
        <v>776</v>
      </c>
      <c r="J146" s="338" t="s">
        <v>777</v>
      </c>
      <c r="K146" s="338" t="s">
        <v>778</v>
      </c>
      <c r="L146" s="335" t="s">
        <v>63</v>
      </c>
      <c r="M146" s="185" t="s">
        <v>779</v>
      </c>
      <c r="N146" s="185" t="s">
        <v>780</v>
      </c>
      <c r="O146" s="190" t="s">
        <v>756</v>
      </c>
      <c r="P146" s="336" t="s">
        <v>754</v>
      </c>
      <c r="Q146" s="190" t="s">
        <v>47</v>
      </c>
      <c r="R146" s="190" t="s">
        <v>48</v>
      </c>
      <c r="S146" s="337" t="s">
        <v>223</v>
      </c>
      <c r="T146" s="399"/>
      <c r="U146" s="399"/>
      <c r="V146" s="399"/>
      <c r="W146" s="399">
        <v>3</v>
      </c>
      <c r="X146" s="399">
        <f>SUM(T146:W146)</f>
        <v>3</v>
      </c>
    </row>
    <row r="147" spans="1:25" ht="99.75" customHeight="1">
      <c r="A147" s="19"/>
      <c r="B147" s="338" t="s">
        <v>323</v>
      </c>
      <c r="C147" s="338" t="s">
        <v>766</v>
      </c>
      <c r="D147" s="338" t="s">
        <v>363</v>
      </c>
      <c r="E147" s="338" t="s">
        <v>758</v>
      </c>
      <c r="F147" s="338" t="s">
        <v>37</v>
      </c>
      <c r="G147" s="338" t="s">
        <v>781</v>
      </c>
      <c r="H147" s="338" t="s">
        <v>782</v>
      </c>
      <c r="I147" s="338" t="s">
        <v>783</v>
      </c>
      <c r="J147" s="338" t="s">
        <v>784</v>
      </c>
      <c r="K147" s="338" t="s">
        <v>785</v>
      </c>
      <c r="L147" s="335" t="s">
        <v>63</v>
      </c>
      <c r="M147" s="185" t="s">
        <v>764</v>
      </c>
      <c r="N147" s="185" t="s">
        <v>786</v>
      </c>
      <c r="O147" s="190" t="s">
        <v>756</v>
      </c>
      <c r="P147" s="336" t="s">
        <v>754</v>
      </c>
      <c r="Q147" s="190" t="s">
        <v>47</v>
      </c>
      <c r="R147" s="190" t="s">
        <v>48</v>
      </c>
      <c r="S147" s="337" t="s">
        <v>223</v>
      </c>
      <c r="T147" s="399">
        <v>0</v>
      </c>
      <c r="U147" s="399">
        <v>2</v>
      </c>
      <c r="V147" s="399">
        <v>2</v>
      </c>
      <c r="W147" s="399">
        <v>1</v>
      </c>
      <c r="X147" s="399">
        <f>SUM(T147:W147)</f>
        <v>5</v>
      </c>
    </row>
    <row r="148" spans="1:25" ht="99.75" customHeight="1">
      <c r="A148" s="19"/>
      <c r="B148" s="338" t="s">
        <v>323</v>
      </c>
      <c r="C148" s="338" t="s">
        <v>766</v>
      </c>
      <c r="D148" s="338" t="s">
        <v>363</v>
      </c>
      <c r="E148" s="338" t="s">
        <v>758</v>
      </c>
      <c r="F148" s="338" t="s">
        <v>37</v>
      </c>
      <c r="G148" s="338" t="s">
        <v>787</v>
      </c>
      <c r="H148" s="338" t="s">
        <v>788</v>
      </c>
      <c r="I148" s="338" t="s">
        <v>789</v>
      </c>
      <c r="J148" s="338" t="s">
        <v>790</v>
      </c>
      <c r="K148" s="338" t="s">
        <v>791</v>
      </c>
      <c r="L148" s="335" t="s">
        <v>63</v>
      </c>
      <c r="M148" s="185" t="s">
        <v>792</v>
      </c>
      <c r="N148" s="185" t="s">
        <v>765</v>
      </c>
      <c r="O148" s="190" t="s">
        <v>756</v>
      </c>
      <c r="P148" s="336" t="s">
        <v>754</v>
      </c>
      <c r="Q148" s="190" t="s">
        <v>47</v>
      </c>
      <c r="R148" s="190" t="s">
        <v>48</v>
      </c>
      <c r="S148" s="337" t="s">
        <v>223</v>
      </c>
      <c r="T148" s="399">
        <v>0</v>
      </c>
      <c r="U148" s="399">
        <v>1</v>
      </c>
      <c r="V148" s="399">
        <v>1</v>
      </c>
      <c r="W148" s="399">
        <v>1</v>
      </c>
      <c r="X148" s="399">
        <f>SUM(T148:W148)</f>
        <v>3</v>
      </c>
    </row>
    <row r="149" spans="1:25" ht="99.75" customHeight="1">
      <c r="A149" s="19"/>
      <c r="B149" s="338" t="s">
        <v>323</v>
      </c>
      <c r="C149" s="338" t="s">
        <v>758</v>
      </c>
      <c r="D149" s="338" t="s">
        <v>35</v>
      </c>
      <c r="E149" s="338" t="s">
        <v>758</v>
      </c>
      <c r="F149" s="338" t="s">
        <v>37</v>
      </c>
      <c r="G149" s="338" t="s">
        <v>793</v>
      </c>
      <c r="H149" s="338" t="s">
        <v>794</v>
      </c>
      <c r="I149" s="338" t="s">
        <v>795</v>
      </c>
      <c r="J149" s="338" t="s">
        <v>796</v>
      </c>
      <c r="K149" s="338" t="s">
        <v>797</v>
      </c>
      <c r="L149" s="335" t="s">
        <v>63</v>
      </c>
      <c r="M149" s="185" t="s">
        <v>764</v>
      </c>
      <c r="N149" s="185" t="s">
        <v>773</v>
      </c>
      <c r="O149" s="190" t="s">
        <v>756</v>
      </c>
      <c r="P149" s="336" t="s">
        <v>754</v>
      </c>
      <c r="Q149" s="190" t="s">
        <v>47</v>
      </c>
      <c r="R149" s="190" t="s">
        <v>48</v>
      </c>
      <c r="S149" s="337" t="s">
        <v>223</v>
      </c>
      <c r="T149" s="331">
        <v>0.5</v>
      </c>
      <c r="U149" s="331">
        <v>0.3</v>
      </c>
      <c r="V149" s="331">
        <v>0.2</v>
      </c>
      <c r="W149" s="331"/>
      <c r="X149" s="331">
        <f t="shared" ref="X149:X154" si="8">SUM(T149:W149)</f>
        <v>1</v>
      </c>
    </row>
    <row r="150" spans="1:25" ht="99.75" customHeight="1">
      <c r="A150" s="19"/>
      <c r="B150" s="338" t="s">
        <v>323</v>
      </c>
      <c r="C150" s="338" t="s">
        <v>758</v>
      </c>
      <c r="D150" s="338" t="s">
        <v>35</v>
      </c>
      <c r="E150" s="338" t="s">
        <v>758</v>
      </c>
      <c r="F150" s="338" t="s">
        <v>37</v>
      </c>
      <c r="G150" s="338" t="s">
        <v>798</v>
      </c>
      <c r="H150" s="338" t="s">
        <v>799</v>
      </c>
      <c r="I150" s="338" t="s">
        <v>800</v>
      </c>
      <c r="J150" s="338" t="s">
        <v>801</v>
      </c>
      <c r="K150" s="338" t="s">
        <v>802</v>
      </c>
      <c r="L150" s="335" t="s">
        <v>63</v>
      </c>
      <c r="M150" s="185" t="s">
        <v>803</v>
      </c>
      <c r="N150" s="185" t="s">
        <v>780</v>
      </c>
      <c r="O150" s="190" t="s">
        <v>756</v>
      </c>
      <c r="P150" s="336" t="s">
        <v>754</v>
      </c>
      <c r="Q150" s="190" t="s">
        <v>47</v>
      </c>
      <c r="R150" s="190" t="s">
        <v>48</v>
      </c>
      <c r="S150" s="337" t="s">
        <v>223</v>
      </c>
      <c r="T150" s="399">
        <v>0</v>
      </c>
      <c r="U150" s="399">
        <v>1</v>
      </c>
      <c r="V150" s="399">
        <v>0</v>
      </c>
      <c r="W150" s="399">
        <v>1</v>
      </c>
      <c r="X150" s="399">
        <f t="shared" si="8"/>
        <v>2</v>
      </c>
    </row>
    <row r="151" spans="1:25" ht="99.75" customHeight="1">
      <c r="A151" s="19"/>
      <c r="B151" s="338" t="s">
        <v>103</v>
      </c>
      <c r="C151" s="338" t="s">
        <v>758</v>
      </c>
      <c r="D151" s="338" t="s">
        <v>104</v>
      </c>
      <c r="E151" s="338" t="s">
        <v>758</v>
      </c>
      <c r="F151" s="338" t="s">
        <v>37</v>
      </c>
      <c r="G151" s="338" t="s">
        <v>804</v>
      </c>
      <c r="H151" s="338" t="s">
        <v>805</v>
      </c>
      <c r="I151" s="338" t="s">
        <v>806</v>
      </c>
      <c r="J151" s="338" t="s">
        <v>807</v>
      </c>
      <c r="K151" s="338" t="s">
        <v>808</v>
      </c>
      <c r="L151" s="335" t="s">
        <v>63</v>
      </c>
      <c r="M151" s="185" t="s">
        <v>809</v>
      </c>
      <c r="N151" s="185" t="s">
        <v>765</v>
      </c>
      <c r="O151" s="190" t="s">
        <v>756</v>
      </c>
      <c r="P151" s="336" t="s">
        <v>754</v>
      </c>
      <c r="Q151" s="190" t="s">
        <v>47</v>
      </c>
      <c r="R151" s="190" t="s">
        <v>48</v>
      </c>
      <c r="S151" s="337" t="s">
        <v>223</v>
      </c>
      <c r="T151" s="399">
        <v>0</v>
      </c>
      <c r="U151" s="399">
        <v>1</v>
      </c>
      <c r="V151" s="399">
        <v>2</v>
      </c>
      <c r="W151" s="399">
        <v>0</v>
      </c>
      <c r="X151" s="399">
        <f t="shared" si="8"/>
        <v>3</v>
      </c>
    </row>
    <row r="152" spans="1:25" ht="99.75" customHeight="1">
      <c r="A152" s="19"/>
      <c r="B152" s="338" t="s">
        <v>222</v>
      </c>
      <c r="C152" s="338" t="s">
        <v>810</v>
      </c>
      <c r="D152" s="338" t="s">
        <v>82</v>
      </c>
      <c r="E152" s="338" t="s">
        <v>758</v>
      </c>
      <c r="F152" s="338" t="s">
        <v>37</v>
      </c>
      <c r="G152" s="338" t="s">
        <v>811</v>
      </c>
      <c r="H152" s="338" t="s">
        <v>812</v>
      </c>
      <c r="I152" s="338" t="s">
        <v>813</v>
      </c>
      <c r="J152" s="338" t="s">
        <v>814</v>
      </c>
      <c r="K152" s="338" t="s">
        <v>815</v>
      </c>
      <c r="L152" s="335" t="s">
        <v>63</v>
      </c>
      <c r="M152" s="185" t="s">
        <v>816</v>
      </c>
      <c r="N152" s="185" t="s">
        <v>786</v>
      </c>
      <c r="O152" s="190" t="s">
        <v>756</v>
      </c>
      <c r="P152" s="336" t="s">
        <v>754</v>
      </c>
      <c r="Q152" s="190" t="s">
        <v>47</v>
      </c>
      <c r="R152" s="190" t="s">
        <v>48</v>
      </c>
      <c r="S152" s="337" t="s">
        <v>223</v>
      </c>
      <c r="T152" s="399">
        <v>0</v>
      </c>
      <c r="U152" s="399">
        <v>0</v>
      </c>
      <c r="V152" s="399">
        <v>0</v>
      </c>
      <c r="W152" s="399">
        <v>1</v>
      </c>
      <c r="X152" s="399">
        <f t="shared" si="8"/>
        <v>1</v>
      </c>
    </row>
    <row r="153" spans="1:25" ht="99.75" customHeight="1">
      <c r="A153" s="19"/>
      <c r="B153" s="338" t="s">
        <v>222</v>
      </c>
      <c r="C153" s="338" t="s">
        <v>810</v>
      </c>
      <c r="D153" s="338" t="s">
        <v>141</v>
      </c>
      <c r="E153" s="338" t="s">
        <v>758</v>
      </c>
      <c r="F153" s="338" t="s">
        <v>37</v>
      </c>
      <c r="G153" s="338" t="s">
        <v>817</v>
      </c>
      <c r="H153" s="338" t="s">
        <v>818</v>
      </c>
      <c r="I153" s="338" t="s">
        <v>819</v>
      </c>
      <c r="J153" s="338" t="s">
        <v>820</v>
      </c>
      <c r="K153" s="338" t="s">
        <v>821</v>
      </c>
      <c r="L153" s="335" t="s">
        <v>125</v>
      </c>
      <c r="M153" s="185" t="s">
        <v>822</v>
      </c>
      <c r="N153" s="185" t="s">
        <v>823</v>
      </c>
      <c r="O153" s="190" t="s">
        <v>756</v>
      </c>
      <c r="P153" s="336" t="s">
        <v>754</v>
      </c>
      <c r="Q153" s="190" t="s">
        <v>47</v>
      </c>
      <c r="R153" s="190" t="s">
        <v>48</v>
      </c>
      <c r="S153" s="337" t="s">
        <v>223</v>
      </c>
      <c r="T153" s="399">
        <v>0</v>
      </c>
      <c r="U153" s="399">
        <v>1</v>
      </c>
      <c r="V153" s="399">
        <v>0</v>
      </c>
      <c r="W153" s="399">
        <v>1</v>
      </c>
      <c r="X153" s="399">
        <f t="shared" si="8"/>
        <v>2</v>
      </c>
    </row>
    <row r="154" spans="1:25" ht="99.75" customHeight="1">
      <c r="A154" s="19"/>
      <c r="B154" s="338" t="s">
        <v>222</v>
      </c>
      <c r="C154" s="338" t="s">
        <v>810</v>
      </c>
      <c r="D154" s="338" t="s">
        <v>141</v>
      </c>
      <c r="E154" s="338" t="s">
        <v>758</v>
      </c>
      <c r="F154" s="338" t="s">
        <v>37</v>
      </c>
      <c r="G154" s="338" t="s">
        <v>824</v>
      </c>
      <c r="H154" s="338" t="s">
        <v>825</v>
      </c>
      <c r="I154" s="338" t="s">
        <v>826</v>
      </c>
      <c r="J154" s="338" t="s">
        <v>827</v>
      </c>
      <c r="K154" s="338" t="s">
        <v>828</v>
      </c>
      <c r="L154" s="335" t="s">
        <v>125</v>
      </c>
      <c r="M154" s="185" t="s">
        <v>822</v>
      </c>
      <c r="N154" s="185" t="s">
        <v>823</v>
      </c>
      <c r="O154" s="190" t="s">
        <v>756</v>
      </c>
      <c r="P154" s="336" t="s">
        <v>754</v>
      </c>
      <c r="Q154" s="190" t="s">
        <v>47</v>
      </c>
      <c r="R154" s="190" t="s">
        <v>48</v>
      </c>
      <c r="S154" s="337" t="s">
        <v>223</v>
      </c>
      <c r="T154" s="331">
        <v>0</v>
      </c>
      <c r="U154" s="331">
        <v>0.5</v>
      </c>
      <c r="V154" s="331">
        <v>0</v>
      </c>
      <c r="W154" s="331">
        <v>0.5</v>
      </c>
      <c r="X154" s="331">
        <f t="shared" si="8"/>
        <v>1</v>
      </c>
    </row>
    <row r="155" spans="1:25" ht="99.75" hidden="1" customHeight="1">
      <c r="A155" s="19"/>
      <c r="B155" s="339" t="s">
        <v>33</v>
      </c>
      <c r="C155" s="338" t="s">
        <v>34</v>
      </c>
      <c r="D155" s="338" t="s">
        <v>35</v>
      </c>
      <c r="E155" s="338" t="s">
        <v>36</v>
      </c>
      <c r="F155" s="338" t="s">
        <v>37</v>
      </c>
      <c r="G155" s="338" t="s">
        <v>38</v>
      </c>
      <c r="H155" s="338" t="s">
        <v>39</v>
      </c>
      <c r="I155" s="405" t="s">
        <v>40</v>
      </c>
      <c r="J155" s="338" t="s">
        <v>41</v>
      </c>
      <c r="K155" s="338" t="s">
        <v>42</v>
      </c>
      <c r="L155" s="335" t="s">
        <v>43</v>
      </c>
      <c r="M155" s="185" t="s">
        <v>829</v>
      </c>
      <c r="N155" s="185" t="s">
        <v>830</v>
      </c>
      <c r="O155" s="190" t="s">
        <v>831</v>
      </c>
      <c r="P155" s="336" t="s">
        <v>832</v>
      </c>
      <c r="Q155" s="190" t="s">
        <v>47</v>
      </c>
      <c r="R155" s="338" t="s">
        <v>48</v>
      </c>
      <c r="S155" s="337" t="s">
        <v>54</v>
      </c>
      <c r="T155" s="341">
        <v>1</v>
      </c>
      <c r="U155" s="341">
        <v>1</v>
      </c>
      <c r="V155" s="341">
        <v>1</v>
      </c>
      <c r="W155" s="341">
        <v>1</v>
      </c>
      <c r="X155" s="341">
        <v>1</v>
      </c>
    </row>
    <row r="156" spans="1:25" ht="63" hidden="1" customHeight="1">
      <c r="A156" s="19"/>
      <c r="B156" s="339" t="s">
        <v>33</v>
      </c>
      <c r="C156" s="338" t="s">
        <v>34</v>
      </c>
      <c r="D156" s="338" t="s">
        <v>35</v>
      </c>
      <c r="E156" s="338" t="s">
        <v>36</v>
      </c>
      <c r="F156" s="338" t="s">
        <v>37</v>
      </c>
      <c r="G156" s="338" t="s">
        <v>38</v>
      </c>
      <c r="H156" s="338" t="s">
        <v>50</v>
      </c>
      <c r="I156" s="405" t="s">
        <v>51</v>
      </c>
      <c r="J156" s="338" t="s">
        <v>52</v>
      </c>
      <c r="K156" s="338" t="s">
        <v>53</v>
      </c>
      <c r="L156" s="335" t="s">
        <v>43</v>
      </c>
      <c r="M156" s="185" t="s">
        <v>829</v>
      </c>
      <c r="N156" s="185" t="s">
        <v>830</v>
      </c>
      <c r="O156" s="190" t="s">
        <v>831</v>
      </c>
      <c r="P156" s="336" t="s">
        <v>832</v>
      </c>
      <c r="Q156" s="190" t="s">
        <v>47</v>
      </c>
      <c r="R156" s="190" t="s">
        <v>48</v>
      </c>
      <c r="S156" s="337" t="s">
        <v>49</v>
      </c>
      <c r="T156" s="341">
        <v>1</v>
      </c>
      <c r="U156" s="341">
        <v>1</v>
      </c>
      <c r="V156" s="341">
        <v>1</v>
      </c>
      <c r="W156" s="341">
        <v>1</v>
      </c>
      <c r="X156" s="341">
        <v>1</v>
      </c>
    </row>
    <row r="157" spans="1:25" ht="62.7" customHeight="1">
      <c r="A157" s="19"/>
      <c r="B157" s="339" t="s">
        <v>33</v>
      </c>
      <c r="C157" s="339" t="s">
        <v>831</v>
      </c>
      <c r="D157" s="339" t="s">
        <v>141</v>
      </c>
      <c r="E157" s="339" t="s">
        <v>36</v>
      </c>
      <c r="F157" s="339" t="s">
        <v>37</v>
      </c>
      <c r="G157" s="338" t="s">
        <v>833</v>
      </c>
      <c r="H157" s="339" t="s">
        <v>834</v>
      </c>
      <c r="I157" s="338" t="s">
        <v>835</v>
      </c>
      <c r="J157" s="338" t="s">
        <v>836</v>
      </c>
      <c r="K157" s="338" t="s">
        <v>837</v>
      </c>
      <c r="L157" s="335" t="s">
        <v>63</v>
      </c>
      <c r="M157" s="185" t="s">
        <v>838</v>
      </c>
      <c r="N157" s="185" t="s">
        <v>839</v>
      </c>
      <c r="O157" s="190" t="s">
        <v>831</v>
      </c>
      <c r="P157" s="336" t="s">
        <v>832</v>
      </c>
      <c r="Q157" s="190" t="s">
        <v>47</v>
      </c>
      <c r="R157" s="190" t="s">
        <v>48</v>
      </c>
      <c r="S157" s="337" t="s">
        <v>49</v>
      </c>
      <c r="T157" s="340">
        <v>1</v>
      </c>
      <c r="U157" s="340">
        <v>1</v>
      </c>
      <c r="V157" s="340">
        <v>1</v>
      </c>
      <c r="W157" s="340">
        <v>1</v>
      </c>
      <c r="X157" s="341">
        <v>1</v>
      </c>
    </row>
    <row r="158" spans="1:25" ht="62.7" hidden="1" customHeight="1">
      <c r="A158" s="19"/>
      <c r="B158" s="339" t="s">
        <v>33</v>
      </c>
      <c r="C158" s="338" t="s">
        <v>34</v>
      </c>
      <c r="D158" s="338" t="s">
        <v>35</v>
      </c>
      <c r="E158" s="338" t="s">
        <v>36</v>
      </c>
      <c r="F158" s="338" t="s">
        <v>37</v>
      </c>
      <c r="G158" s="338" t="s">
        <v>38</v>
      </c>
      <c r="H158" s="338" t="s">
        <v>39</v>
      </c>
      <c r="I158" s="405" t="s">
        <v>40</v>
      </c>
      <c r="J158" s="338" t="s">
        <v>41</v>
      </c>
      <c r="K158" s="338" t="s">
        <v>42</v>
      </c>
      <c r="L158" s="335" t="s">
        <v>43</v>
      </c>
      <c r="M158" s="53" t="s">
        <v>840</v>
      </c>
      <c r="N158" s="53" t="s">
        <v>840</v>
      </c>
      <c r="O158" s="52" t="s">
        <v>841</v>
      </c>
      <c r="P158" s="336" t="s">
        <v>842</v>
      </c>
      <c r="Q158" s="190" t="s">
        <v>47</v>
      </c>
      <c r="R158" s="338" t="s">
        <v>48</v>
      </c>
      <c r="S158" s="337" t="s">
        <v>54</v>
      </c>
      <c r="T158" s="341">
        <v>1</v>
      </c>
      <c r="U158" s="341">
        <v>1</v>
      </c>
      <c r="V158" s="341">
        <v>1</v>
      </c>
      <c r="W158" s="341">
        <v>1</v>
      </c>
      <c r="X158" s="341">
        <v>1</v>
      </c>
      <c r="Y158" s="14" t="s">
        <v>843</v>
      </c>
    </row>
    <row r="159" spans="1:25" ht="64.5" hidden="1" customHeight="1">
      <c r="A159" s="19"/>
      <c r="B159" s="339" t="s">
        <v>33</v>
      </c>
      <c r="C159" s="338" t="s">
        <v>34</v>
      </c>
      <c r="D159" s="338" t="s">
        <v>35</v>
      </c>
      <c r="E159" s="338" t="s">
        <v>36</v>
      </c>
      <c r="F159" s="338" t="s">
        <v>37</v>
      </c>
      <c r="G159" s="338" t="s">
        <v>38</v>
      </c>
      <c r="H159" s="338" t="s">
        <v>50</v>
      </c>
      <c r="I159" s="405" t="s">
        <v>51</v>
      </c>
      <c r="J159" s="338" t="s">
        <v>52</v>
      </c>
      <c r="K159" s="338" t="s">
        <v>53</v>
      </c>
      <c r="L159" s="335" t="s">
        <v>43</v>
      </c>
      <c r="M159" s="53" t="s">
        <v>840</v>
      </c>
      <c r="N159" s="53" t="s">
        <v>840</v>
      </c>
      <c r="O159" s="52" t="s">
        <v>841</v>
      </c>
      <c r="P159" s="336" t="s">
        <v>842</v>
      </c>
      <c r="Q159" s="190" t="s">
        <v>47</v>
      </c>
      <c r="R159" s="190" t="s">
        <v>48</v>
      </c>
      <c r="S159" s="337" t="s">
        <v>49</v>
      </c>
      <c r="T159" s="341">
        <v>1</v>
      </c>
      <c r="U159" s="341">
        <v>1</v>
      </c>
      <c r="V159" s="341">
        <v>1</v>
      </c>
      <c r="W159" s="341">
        <v>1</v>
      </c>
      <c r="X159" s="341">
        <v>1</v>
      </c>
    </row>
    <row r="160" spans="1:25" ht="47.25" customHeight="1">
      <c r="A160" s="19"/>
      <c r="B160" s="339" t="s">
        <v>65</v>
      </c>
      <c r="C160" s="339" t="s">
        <v>844</v>
      </c>
      <c r="D160" s="339" t="s">
        <v>198</v>
      </c>
      <c r="E160" s="339" t="s">
        <v>37</v>
      </c>
      <c r="F160" s="339" t="s">
        <v>37</v>
      </c>
      <c r="G160" s="338" t="s">
        <v>845</v>
      </c>
      <c r="H160" s="339" t="s">
        <v>846</v>
      </c>
      <c r="I160" s="338" t="s">
        <v>847</v>
      </c>
      <c r="J160" s="338" t="s">
        <v>848</v>
      </c>
      <c r="K160" s="339" t="s">
        <v>849</v>
      </c>
      <c r="L160" s="54" t="s">
        <v>63</v>
      </c>
      <c r="M160" s="53" t="s">
        <v>840</v>
      </c>
      <c r="N160" s="53" t="s">
        <v>840</v>
      </c>
      <c r="O160" s="52" t="s">
        <v>841</v>
      </c>
      <c r="P160" s="336" t="s">
        <v>842</v>
      </c>
      <c r="Q160" s="52" t="s">
        <v>47</v>
      </c>
      <c r="R160" s="52" t="s">
        <v>48</v>
      </c>
      <c r="S160" s="345" t="s">
        <v>49</v>
      </c>
      <c r="T160" s="340">
        <v>0</v>
      </c>
      <c r="U160" s="340">
        <v>0.38</v>
      </c>
      <c r="V160" s="340">
        <v>0.24</v>
      </c>
      <c r="W160" s="340">
        <v>0.38</v>
      </c>
      <c r="X160" s="340">
        <f>+T160+U160+V160+W160</f>
        <v>1</v>
      </c>
    </row>
    <row r="161" spans="1:24" ht="47.25" customHeight="1">
      <c r="A161" s="19"/>
      <c r="B161" s="338" t="s">
        <v>65</v>
      </c>
      <c r="C161" s="339" t="s">
        <v>844</v>
      </c>
      <c r="D161" s="338" t="s">
        <v>198</v>
      </c>
      <c r="E161" s="338" t="s">
        <v>37</v>
      </c>
      <c r="F161" s="338" t="s">
        <v>37</v>
      </c>
      <c r="G161" s="338" t="s">
        <v>850</v>
      </c>
      <c r="H161" s="339" t="s">
        <v>851</v>
      </c>
      <c r="I161" s="338" t="s">
        <v>852</v>
      </c>
      <c r="J161" s="338" t="s">
        <v>853</v>
      </c>
      <c r="K161" s="339" t="s">
        <v>854</v>
      </c>
      <c r="L161" s="335" t="s">
        <v>63</v>
      </c>
      <c r="M161" s="53" t="s">
        <v>840</v>
      </c>
      <c r="N161" s="53" t="s">
        <v>840</v>
      </c>
      <c r="O161" s="52" t="s">
        <v>841</v>
      </c>
      <c r="P161" s="336" t="s">
        <v>842</v>
      </c>
      <c r="Q161" s="190" t="s">
        <v>47</v>
      </c>
      <c r="R161" s="190" t="s">
        <v>48</v>
      </c>
      <c r="S161" s="345" t="s">
        <v>49</v>
      </c>
      <c r="T161" s="331">
        <v>0.43</v>
      </c>
      <c r="U161" s="331">
        <v>0.14000000000000001</v>
      </c>
      <c r="V161" s="331">
        <v>0.14000000000000001</v>
      </c>
      <c r="W161" s="331">
        <v>0.28999999999999998</v>
      </c>
      <c r="X161" s="340">
        <f>+T161+U161+V161+W161</f>
        <v>1</v>
      </c>
    </row>
    <row r="162" spans="1:24" ht="64.5" customHeight="1">
      <c r="A162" s="19"/>
      <c r="B162" s="338" t="s">
        <v>65</v>
      </c>
      <c r="C162" s="339" t="s">
        <v>844</v>
      </c>
      <c r="D162" s="338" t="s">
        <v>198</v>
      </c>
      <c r="E162" s="338" t="s">
        <v>37</v>
      </c>
      <c r="F162" s="338" t="s">
        <v>37</v>
      </c>
      <c r="G162" s="338" t="s">
        <v>855</v>
      </c>
      <c r="H162" s="339" t="s">
        <v>856</v>
      </c>
      <c r="I162" s="338" t="s">
        <v>857</v>
      </c>
      <c r="J162" s="338" t="s">
        <v>858</v>
      </c>
      <c r="K162" s="339" t="s">
        <v>859</v>
      </c>
      <c r="L162" s="335" t="s">
        <v>63</v>
      </c>
      <c r="M162" s="53" t="s">
        <v>840</v>
      </c>
      <c r="N162" s="53" t="s">
        <v>840</v>
      </c>
      <c r="O162" s="52" t="s">
        <v>841</v>
      </c>
      <c r="P162" s="336" t="s">
        <v>842</v>
      </c>
      <c r="Q162" s="190" t="s">
        <v>47</v>
      </c>
      <c r="R162" s="190" t="s">
        <v>48</v>
      </c>
      <c r="S162" s="345" t="s">
        <v>49</v>
      </c>
      <c r="T162" s="331">
        <v>0.32</v>
      </c>
      <c r="U162" s="331">
        <v>0.26</v>
      </c>
      <c r="V162" s="331">
        <v>0.26</v>
      </c>
      <c r="W162" s="331">
        <v>0.16</v>
      </c>
      <c r="X162" s="340">
        <f>+T162+U162+V162+W162</f>
        <v>1</v>
      </c>
    </row>
    <row r="163" spans="1:24" ht="64.5" hidden="1" customHeight="1">
      <c r="A163" s="19"/>
      <c r="B163" s="339" t="s">
        <v>33</v>
      </c>
      <c r="C163" s="338" t="s">
        <v>34</v>
      </c>
      <c r="D163" s="338" t="s">
        <v>35</v>
      </c>
      <c r="E163" s="338" t="s">
        <v>36</v>
      </c>
      <c r="F163" s="338" t="s">
        <v>37</v>
      </c>
      <c r="G163" s="338" t="s">
        <v>38</v>
      </c>
      <c r="H163" s="338" t="s">
        <v>50</v>
      </c>
      <c r="I163" s="405" t="s">
        <v>51</v>
      </c>
      <c r="J163" s="338" t="s">
        <v>52</v>
      </c>
      <c r="K163" s="338" t="s">
        <v>53</v>
      </c>
      <c r="L163" s="335" t="s">
        <v>43</v>
      </c>
      <c r="M163" s="423" t="s">
        <v>860</v>
      </c>
      <c r="N163" s="423" t="s">
        <v>860</v>
      </c>
      <c r="O163" s="400" t="s">
        <v>861</v>
      </c>
      <c r="P163" s="336" t="s">
        <v>862</v>
      </c>
      <c r="Q163" s="190" t="s">
        <v>47</v>
      </c>
      <c r="R163" s="338" t="s">
        <v>48</v>
      </c>
      <c r="S163" s="337" t="s">
        <v>54</v>
      </c>
      <c r="T163" s="341">
        <v>1</v>
      </c>
      <c r="U163" s="341">
        <v>1</v>
      </c>
      <c r="V163" s="341">
        <v>1</v>
      </c>
      <c r="W163" s="341">
        <v>1</v>
      </c>
      <c r="X163" s="341">
        <v>1</v>
      </c>
    </row>
    <row r="164" spans="1:24" ht="63" hidden="1" customHeight="1">
      <c r="A164" s="19"/>
      <c r="B164" s="339" t="s">
        <v>33</v>
      </c>
      <c r="C164" s="338" t="s">
        <v>34</v>
      </c>
      <c r="D164" s="338" t="s">
        <v>35</v>
      </c>
      <c r="E164" s="338" t="s">
        <v>36</v>
      </c>
      <c r="F164" s="338" t="s">
        <v>37</v>
      </c>
      <c r="G164" s="338" t="s">
        <v>38</v>
      </c>
      <c r="H164" s="338" t="s">
        <v>50</v>
      </c>
      <c r="I164" s="405" t="s">
        <v>51</v>
      </c>
      <c r="J164" s="338" t="s">
        <v>41</v>
      </c>
      <c r="K164" s="338" t="s">
        <v>863</v>
      </c>
      <c r="L164" s="335" t="s">
        <v>43</v>
      </c>
      <c r="M164" s="423" t="s">
        <v>860</v>
      </c>
      <c r="N164" s="423" t="s">
        <v>860</v>
      </c>
      <c r="O164" s="400" t="s">
        <v>861</v>
      </c>
      <c r="P164" s="336" t="s">
        <v>862</v>
      </c>
      <c r="Q164" s="190" t="s">
        <v>47</v>
      </c>
      <c r="R164" s="190" t="s">
        <v>48</v>
      </c>
      <c r="S164" s="190" t="s">
        <v>37</v>
      </c>
      <c r="T164" s="341">
        <v>1</v>
      </c>
      <c r="U164" s="341">
        <v>1</v>
      </c>
      <c r="V164" s="341">
        <v>1</v>
      </c>
      <c r="W164" s="341">
        <v>1</v>
      </c>
      <c r="X164" s="341">
        <v>1</v>
      </c>
    </row>
    <row r="165" spans="1:24" ht="114" customHeight="1">
      <c r="A165" s="19"/>
      <c r="B165" s="338" t="s">
        <v>65</v>
      </c>
      <c r="C165" s="386" t="s">
        <v>54</v>
      </c>
      <c r="D165" s="386" t="s">
        <v>73</v>
      </c>
      <c r="E165" s="386" t="s">
        <v>37</v>
      </c>
      <c r="F165" s="338" t="s">
        <v>37</v>
      </c>
      <c r="G165" s="338" t="s">
        <v>169</v>
      </c>
      <c r="H165" s="338" t="s">
        <v>170</v>
      </c>
      <c r="I165" s="338" t="s">
        <v>171</v>
      </c>
      <c r="J165" s="338" t="s">
        <v>172</v>
      </c>
      <c r="K165" s="338" t="s">
        <v>173</v>
      </c>
      <c r="L165" s="190" t="s">
        <v>63</v>
      </c>
      <c r="M165" s="423" t="s">
        <v>860</v>
      </c>
      <c r="N165" s="423" t="s">
        <v>860</v>
      </c>
      <c r="O165" s="400" t="s">
        <v>861</v>
      </c>
      <c r="P165" s="336" t="s">
        <v>862</v>
      </c>
      <c r="Q165" s="190" t="s">
        <v>47</v>
      </c>
      <c r="R165" s="190" t="s">
        <v>48</v>
      </c>
      <c r="S165" s="190" t="s">
        <v>37</v>
      </c>
      <c r="T165" s="350">
        <v>0.5</v>
      </c>
      <c r="U165" s="350">
        <v>0.5</v>
      </c>
      <c r="V165" s="350">
        <v>0</v>
      </c>
      <c r="W165" s="350">
        <v>0</v>
      </c>
      <c r="X165" s="351">
        <f>+SUM(T165:W165)</f>
        <v>1</v>
      </c>
    </row>
    <row r="166" spans="1:24" ht="142.5" customHeight="1">
      <c r="A166" s="19"/>
      <c r="B166" s="442" t="s">
        <v>127</v>
      </c>
      <c r="C166" s="447" t="s">
        <v>864</v>
      </c>
      <c r="D166" s="441" t="s">
        <v>37</v>
      </c>
      <c r="E166" s="441" t="s">
        <v>37</v>
      </c>
      <c r="F166" s="421" t="s">
        <v>37</v>
      </c>
      <c r="G166" s="421" t="s">
        <v>865</v>
      </c>
      <c r="H166" s="448" t="s">
        <v>866</v>
      </c>
      <c r="I166" s="421" t="s">
        <v>867</v>
      </c>
      <c r="J166" s="448" t="s">
        <v>868</v>
      </c>
      <c r="K166" s="448" t="s">
        <v>869</v>
      </c>
      <c r="L166" s="449" t="s">
        <v>63</v>
      </c>
      <c r="M166" s="423" t="s">
        <v>860</v>
      </c>
      <c r="N166" s="423" t="s">
        <v>860</v>
      </c>
      <c r="O166" s="400" t="s">
        <v>861</v>
      </c>
      <c r="P166" s="336" t="s">
        <v>862</v>
      </c>
      <c r="Q166" s="363" t="s">
        <v>47</v>
      </c>
      <c r="R166" s="363" t="s">
        <v>48</v>
      </c>
      <c r="S166" s="400" t="s">
        <v>317</v>
      </c>
      <c r="T166" s="401">
        <v>0.25</v>
      </c>
      <c r="U166" s="401">
        <v>0.25</v>
      </c>
      <c r="V166" s="401">
        <v>0.25</v>
      </c>
      <c r="W166" s="401">
        <v>0.25</v>
      </c>
      <c r="X166" s="401">
        <v>1</v>
      </c>
    </row>
    <row r="167" spans="1:24" ht="118.5" customHeight="1">
      <c r="A167" s="19"/>
      <c r="B167" s="450" t="s">
        <v>127</v>
      </c>
      <c r="C167" s="451" t="s">
        <v>864</v>
      </c>
      <c r="D167" s="452" t="s">
        <v>37</v>
      </c>
      <c r="E167" s="452" t="s">
        <v>37</v>
      </c>
      <c r="F167" s="426" t="s">
        <v>37</v>
      </c>
      <c r="G167" s="426" t="s">
        <v>870</v>
      </c>
      <c r="H167" s="422" t="s">
        <v>871</v>
      </c>
      <c r="I167" s="426" t="s">
        <v>872</v>
      </c>
      <c r="J167" s="422" t="s">
        <v>873</v>
      </c>
      <c r="K167" s="422" t="s">
        <v>874</v>
      </c>
      <c r="L167" s="404" t="s">
        <v>63</v>
      </c>
      <c r="M167" s="453" t="s">
        <v>860</v>
      </c>
      <c r="N167" s="453" t="s">
        <v>860</v>
      </c>
      <c r="O167" s="402" t="s">
        <v>861</v>
      </c>
      <c r="P167" s="336" t="s">
        <v>862</v>
      </c>
      <c r="Q167" s="364" t="s">
        <v>47</v>
      </c>
      <c r="R167" s="364" t="s">
        <v>48</v>
      </c>
      <c r="S167" s="402" t="s">
        <v>317</v>
      </c>
      <c r="T167" s="403">
        <v>0.25</v>
      </c>
      <c r="U167" s="403">
        <v>0.25</v>
      </c>
      <c r="V167" s="403">
        <v>0.25</v>
      </c>
      <c r="W167" s="403">
        <v>0.25</v>
      </c>
      <c r="X167" s="403">
        <v>1</v>
      </c>
    </row>
    <row r="168" spans="1:24" ht="87" customHeight="1">
      <c r="A168" s="19"/>
      <c r="B168" s="450" t="s">
        <v>127</v>
      </c>
      <c r="C168" s="451" t="s">
        <v>875</v>
      </c>
      <c r="D168" s="452" t="s">
        <v>37</v>
      </c>
      <c r="E168" s="452" t="s">
        <v>37</v>
      </c>
      <c r="F168" s="426" t="s">
        <v>37</v>
      </c>
      <c r="G168" s="426" t="s">
        <v>876</v>
      </c>
      <c r="H168" s="422" t="s">
        <v>877</v>
      </c>
      <c r="I168" s="426" t="s">
        <v>878</v>
      </c>
      <c r="J168" s="422" t="s">
        <v>879</v>
      </c>
      <c r="K168" s="422" t="s">
        <v>880</v>
      </c>
      <c r="L168" s="404" t="s">
        <v>125</v>
      </c>
      <c r="M168" s="453" t="s">
        <v>860</v>
      </c>
      <c r="N168" s="453" t="s">
        <v>860</v>
      </c>
      <c r="O168" s="402" t="s">
        <v>861</v>
      </c>
      <c r="P168" s="336" t="s">
        <v>862</v>
      </c>
      <c r="Q168" s="364" t="s">
        <v>47</v>
      </c>
      <c r="R168" s="364" t="s">
        <v>48</v>
      </c>
      <c r="S168" s="402" t="s">
        <v>317</v>
      </c>
      <c r="T168" s="403">
        <v>0.25</v>
      </c>
      <c r="U168" s="403">
        <v>0.25</v>
      </c>
      <c r="V168" s="403">
        <v>0.25</v>
      </c>
      <c r="W168" s="403">
        <v>0.25</v>
      </c>
      <c r="X168" s="403">
        <v>1</v>
      </c>
    </row>
    <row r="169" spans="1:24" ht="108.75" customHeight="1">
      <c r="A169" s="19"/>
      <c r="B169" s="450" t="s">
        <v>127</v>
      </c>
      <c r="C169" s="451" t="s">
        <v>864</v>
      </c>
      <c r="D169" s="452" t="s">
        <v>37</v>
      </c>
      <c r="E169" s="452" t="s">
        <v>36</v>
      </c>
      <c r="F169" s="426" t="s">
        <v>37</v>
      </c>
      <c r="G169" s="426" t="s">
        <v>881</v>
      </c>
      <c r="H169" s="422" t="s">
        <v>882</v>
      </c>
      <c r="I169" s="426" t="s">
        <v>883</v>
      </c>
      <c r="J169" s="422" t="s">
        <v>884</v>
      </c>
      <c r="K169" s="422" t="s">
        <v>885</v>
      </c>
      <c r="L169" s="404" t="s">
        <v>63</v>
      </c>
      <c r="M169" s="453" t="s">
        <v>860</v>
      </c>
      <c r="N169" s="453" t="s">
        <v>860</v>
      </c>
      <c r="O169" s="402" t="s">
        <v>861</v>
      </c>
      <c r="P169" s="336" t="s">
        <v>862</v>
      </c>
      <c r="Q169" s="364" t="s">
        <v>47</v>
      </c>
      <c r="R169" s="364" t="s">
        <v>48</v>
      </c>
      <c r="S169" s="402" t="s">
        <v>317</v>
      </c>
      <c r="T169" s="403">
        <v>0.25</v>
      </c>
      <c r="U169" s="403">
        <v>0.25</v>
      </c>
      <c r="V169" s="403">
        <v>0.25</v>
      </c>
      <c r="W169" s="403">
        <v>0.25</v>
      </c>
      <c r="X169" s="403">
        <v>1</v>
      </c>
    </row>
    <row r="170" spans="1:24" ht="55.5" customHeight="1">
      <c r="A170" s="19"/>
      <c r="B170" s="314" t="s">
        <v>150</v>
      </c>
      <c r="C170" s="465" t="s">
        <v>128</v>
      </c>
      <c r="D170" s="465" t="s">
        <v>141</v>
      </c>
      <c r="E170" s="465" t="s">
        <v>37</v>
      </c>
      <c r="F170" s="466" t="s">
        <v>142</v>
      </c>
      <c r="G170" s="466" t="s">
        <v>886</v>
      </c>
      <c r="H170" s="466" t="s">
        <v>887</v>
      </c>
      <c r="I170" s="467" t="s">
        <v>888</v>
      </c>
      <c r="J170" s="466" t="s">
        <v>889</v>
      </c>
      <c r="K170" s="466" t="s">
        <v>890</v>
      </c>
      <c r="L170" s="468" t="s">
        <v>63</v>
      </c>
      <c r="M170" s="469" t="s">
        <v>242</v>
      </c>
      <c r="N170" s="469" t="s">
        <v>243</v>
      </c>
      <c r="O170" s="470" t="s">
        <v>236</v>
      </c>
      <c r="P170" s="469" t="s">
        <v>237</v>
      </c>
      <c r="Q170" s="470" t="s">
        <v>79</v>
      </c>
      <c r="R170" s="470" t="s">
        <v>64</v>
      </c>
      <c r="S170" s="470" t="s">
        <v>252</v>
      </c>
      <c r="T170" s="471">
        <v>3204684.3609181</v>
      </c>
      <c r="U170" s="471">
        <v>5530700.3250430496</v>
      </c>
      <c r="V170" s="471">
        <v>2004627.0155964601</v>
      </c>
      <c r="W170" s="471">
        <v>2142328.6335805301</v>
      </c>
      <c r="X170" s="471">
        <f>+T170+U170+V170+W170</f>
        <v>12882340.33513814</v>
      </c>
    </row>
    <row r="171" spans="1:24" ht="54" customHeight="1">
      <c r="A171" s="19"/>
      <c r="B171" s="454" t="s">
        <v>891</v>
      </c>
      <c r="C171" s="455" t="s">
        <v>892</v>
      </c>
      <c r="D171" s="455" t="s">
        <v>141</v>
      </c>
      <c r="E171" s="455" t="s">
        <v>37</v>
      </c>
      <c r="F171" s="456" t="s">
        <v>142</v>
      </c>
      <c r="G171" s="456" t="s">
        <v>893</v>
      </c>
      <c r="H171" s="456" t="s">
        <v>894</v>
      </c>
      <c r="I171" s="472" t="s">
        <v>895</v>
      </c>
      <c r="J171" s="456" t="s">
        <v>896</v>
      </c>
      <c r="K171" s="456" t="s">
        <v>897</v>
      </c>
      <c r="L171" s="458" t="s">
        <v>63</v>
      </c>
      <c r="M171" s="459" t="s">
        <v>242</v>
      </c>
      <c r="N171" s="459" t="s">
        <v>243</v>
      </c>
      <c r="O171" s="460" t="s">
        <v>236</v>
      </c>
      <c r="P171" s="459" t="s">
        <v>237</v>
      </c>
      <c r="Q171" s="460" t="s">
        <v>79</v>
      </c>
      <c r="R171" s="460" t="s">
        <v>64</v>
      </c>
      <c r="S171" s="460" t="s">
        <v>252</v>
      </c>
      <c r="T171" s="471">
        <v>1858024</v>
      </c>
      <c r="U171" s="471">
        <v>1790269</v>
      </c>
      <c r="V171" s="471">
        <v>1686313</v>
      </c>
      <c r="W171" s="471">
        <v>1810927</v>
      </c>
      <c r="X171" s="471">
        <f>+T171+U171+V171+W171</f>
        <v>7145533</v>
      </c>
    </row>
    <row r="172" spans="1:24" ht="78">
      <c r="A172" s="19"/>
      <c r="B172" s="454" t="s">
        <v>898</v>
      </c>
      <c r="C172" s="455" t="s">
        <v>899</v>
      </c>
      <c r="D172" s="455" t="s">
        <v>37</v>
      </c>
      <c r="E172" s="455" t="s">
        <v>37</v>
      </c>
      <c r="F172" s="456" t="s">
        <v>900</v>
      </c>
      <c r="G172" s="456" t="s">
        <v>901</v>
      </c>
      <c r="H172" s="456" t="s">
        <v>902</v>
      </c>
      <c r="I172" s="457" t="s">
        <v>903</v>
      </c>
      <c r="J172" s="456" t="s">
        <v>904</v>
      </c>
      <c r="K172" s="456" t="s">
        <v>905</v>
      </c>
      <c r="L172" s="458" t="s">
        <v>63</v>
      </c>
      <c r="M172" s="459" t="s">
        <v>906</v>
      </c>
      <c r="N172" s="459" t="s">
        <v>275</v>
      </c>
      <c r="O172" s="460" t="s">
        <v>236</v>
      </c>
      <c r="P172" s="459" t="s">
        <v>237</v>
      </c>
      <c r="Q172" s="460" t="s">
        <v>79</v>
      </c>
      <c r="R172" s="460" t="s">
        <v>64</v>
      </c>
      <c r="S172" s="461">
        <v>435187000</v>
      </c>
      <c r="T172" s="462">
        <v>434</v>
      </c>
      <c r="U172" s="463">
        <v>0</v>
      </c>
      <c r="V172" s="463">
        <v>0</v>
      </c>
      <c r="W172" s="463">
        <v>0</v>
      </c>
      <c r="X172" s="464">
        <f>+T172+U172+V172+W172</f>
        <v>434</v>
      </c>
    </row>
    <row r="173" spans="1:24" ht="96" customHeight="1">
      <c r="A173" s="19"/>
      <c r="B173" s="485" t="s">
        <v>715</v>
      </c>
      <c r="C173" s="465" t="s">
        <v>54</v>
      </c>
      <c r="D173" s="465" t="s">
        <v>54</v>
      </c>
      <c r="E173" s="455" t="s">
        <v>37</v>
      </c>
      <c r="F173" s="456" t="s">
        <v>907</v>
      </c>
      <c r="G173" s="456" t="s">
        <v>908</v>
      </c>
      <c r="H173" s="486" t="s">
        <v>909</v>
      </c>
      <c r="I173" s="486" t="s">
        <v>910</v>
      </c>
      <c r="J173" s="486" t="s">
        <v>911</v>
      </c>
      <c r="K173" s="486" t="s">
        <v>912</v>
      </c>
      <c r="L173" s="458" t="s">
        <v>88</v>
      </c>
      <c r="M173" s="459" t="s">
        <v>913</v>
      </c>
      <c r="N173" s="459" t="s">
        <v>914</v>
      </c>
      <c r="O173" s="458" t="s">
        <v>223</v>
      </c>
      <c r="P173" s="459" t="s">
        <v>915</v>
      </c>
      <c r="Q173" s="460" t="s">
        <v>47</v>
      </c>
      <c r="R173" s="460" t="s">
        <v>64</v>
      </c>
      <c r="S173" s="460" t="s">
        <v>916</v>
      </c>
      <c r="T173" s="487">
        <v>0.97299999999999998</v>
      </c>
      <c r="U173" s="487">
        <v>1</v>
      </c>
      <c r="V173" s="470"/>
      <c r="W173" s="470"/>
      <c r="X173" s="488">
        <v>1</v>
      </c>
    </row>
    <row r="175" spans="1:24">
      <c r="B175" s="215"/>
      <c r="C175" s="14" t="s">
        <v>917</v>
      </c>
    </row>
  </sheetData>
  <sheetProtection formatCells="0" formatColumns="0" formatRows="0" insertColumns="0" insertRows="0" insertHyperlinks="0" deleteRows="0" sort="0" autoFilter="0" pivotTables="0"/>
  <autoFilter ref="B10:Y173" xr:uid="{00000000-0001-0000-0000-000000000000}">
    <filterColumn colId="8">
      <filters>
        <filter val="_x000a_Porcentaje de funcionarios con una evaluación final superior a 70 puntos en el trimestre"/>
        <filter val="% de campañas de sensibilización y de evaluaciones realizadas_PAI2024"/>
        <filter val="6. Indicador del producto o salida"/>
        <filter val="Actividades de difusión_x000a_en materia_x000a_disciplinaria realizadas"/>
        <filter val="Actividades establecidas en el Plan de Acción Anual PIGA de la vigencia 2024 ejecutadas._x000a_(Pendiente aprobación por parte de la SDA quien puede presentar modificación)"/>
        <filter val="Armonización presupuestal 2024 en Bogdata"/>
        <filter val="Asesoría APP´s"/>
        <filter val="Auditorías realizadas"/>
        <filter val="Avance de la automatización de operaciones financieras"/>
        <filter val="Avance de la implementación del proceso de adminsitración de liquidez"/>
        <filter val="Avance del Plan de Comunicaciones anual"/>
        <filter val="Avance en el cumplimiento del cronograma de capacitación información tesoral."/>
        <filter val="Avance en la automatización del proceso de consolidación"/>
        <filter val="Avance en la automatización del recaudo no tributario"/>
        <filter val="Avance en la definición de la matriz de roles compuestos"/>
        <filter val="Avance en la ejecución del plan de actualización documental"/>
        <filter val="Avance en la elaboración del manual Operativo tesoral"/>
        <filter val="Avance en la elaboración del Plan de continuidad"/>
        <filter val="Avance en la implementación de nuevo modelo de bancos recaudadores"/>
        <filter val="Avance en la implementación del CUD en los Establecimientos Públicos"/>
        <filter val="Avance en la mejora de la consulta  de retención y pagos"/>
        <filter val="Cantidad de actualizaciónes de contenido OFD"/>
        <filter val="Cantidad de caracterizaciones de proceso aprobadas"/>
        <filter val="Capacitación a supervisores de la SDH"/>
        <filter val="Capacitación o, conversatorio, o debate abierto"/>
        <filter val="Cartera no tributaria recaudada durante la vigencia"/>
        <filter val="Cartera tributaria recaudada durante la vigencia"/>
        <filter val="Consulta de RIT Carpeta Ciudadana"/>
        <filter val="Contratación de deuda"/>
        <filter val="Control a la evasión de predial"/>
        <filter val="Control a la evasión de vehículos"/>
        <filter val="Cumplimiento cronograma de actividades que permitan la sostenibilidad del Sistema de Gestión en el marco de la ISO 9001: 2015"/>
        <filter val="Cumplimiento de la vigencia de las obligaciones tributarias predial"/>
        <filter val="Cumplimiento de la vigencia de las obligaciones tributarias vehículos"/>
        <filter val="Cumplimiento de las  acciones de sostenibilidad"/>
        <filter val="Cumplimiento oportuno de las obligaciones tributarias ICA"/>
        <filter val="Cumplimiento oportuno de las obligaciones tributarias predial"/>
        <filter val="Cumplimiento oportuno de las obligaciones tributarias vehículos"/>
        <filter val="Dashboard de indicadores de ejecución presupuestal"/>
        <filter val="Declaración de aplicabilidad actualizada"/>
        <filter val="Depuración de Cartera"/>
        <filter val="Documento con metodología de depuración de cartera tributaria mediante análisis de costo beneficio"/>
        <filter val="Documento metodológico"/>
        <filter val="Documento técnico Marco Fiscal de Mediano Plazo"/>
        <filter val="Documento técnico Situación Macroeconómica y Fiscal"/>
        <filter val="Envíos de comunicados de seguimiento a la ejecución presupuestal realizados"/>
        <filter val="ERP Bogdata analizado y diagnosticado desde S/4 Hana_x000a_"/>
        <filter val="Estrategias de Sostenibilidad Contable"/>
        <filter val="Evaluaciones realizadas"/>
        <filter val="Ferias de servicio realizadas"/>
        <filter val="Gestión de incidentes de seguridad de la información"/>
        <filter val="Índice de Claridad y Utilidad de las comunicaciones SDH para Contribuyentes"/>
        <filter val="Índice de oportunidad en la atención de solicitudes ciudadanas de la SDH"/>
        <filter val="Índice de Satisfacción del Servicio de  usuarios de los trámites y servicios de la SDH"/>
        <filter val="Índice de uso de las tecnologías de información"/>
        <filter val="Informes al comité de conciliación"/>
        <filter val="Informes de análisis de ejecución presupuestal de las entidades que conforman el Presupuesto Anual"/>
        <filter val="Informes de monitoreo de controles realizados"/>
        <filter val="Informes de seguimiento a lineamientos del Modelo"/>
        <filter val="Inventario actualizado de operaciones estadísticas estructurales"/>
        <filter val="Inventarios de activos de información actualizados"/>
        <filter val="Monitoreo de controles realizados"/>
        <filter val="Monitoreo Programa de transparencia y ética pública"/>
        <filter val="Nivel de actualización del reporte de empleos vacantes definitivos de carrera administrativa por proveer según gestión realizada   "/>
        <filter val="Nivel de Cubrimiento de la Población Objetivo del Programa de Gestión Emocional"/>
        <filter val="Nivel de cumplimiento del plan de trabajo para el cierre de brechas identificadas en la medición durante el 2023"/>
        <filter val="Nivel de Ejecución de actividades para Fortalecer Reconocimientos e incentivos orientados a promover una cultura de alto rendimiento "/>
        <filter val="Nivel de Ejecución de actividades para potenciar la percepción positiva del clima labora"/>
        <filter val="Nivel de Ejecución de las actividades para la Promoción de la Integridad y la ética Pública"/>
        <filter val="Nivel de Ejecución del Cronograma de trabajo de  la prueba piloto para el desarrollo de dos rutas de aprendizaje"/>
        <filter val="Nivel de Ejecución del Cronograma de trabajo para diseñar e implementar el protocolo de entendimiento para las relaciones en el teletrabajo"/>
        <filter val="Nivel de Ejecución del Cronograma de trabajo para diseñar e implementar el protocolo de inducción en el puesto de trabajo"/>
        <filter val="Nivel de Ejecución del Cronograma de trabajo para la modificación y adecuación del manual de funciones y competencias Laborales "/>
        <filter val="Nivel de Ejecución del Cronograma del Plan de Trabajo para el fortalecimiento en la apropiación del Sistema propio de Evaluación del Desempeño Laboral"/>
        <filter val="Nivel de Ejecución del Cronograma formalización y apropiación de prácticas de transferencia de conocimiento."/>
        <filter val="Nivel de Ejecución del Cronograma para Desarrollar el Programa de Conciencia Saludable"/>
        <filter val="Nivel de madurez de la Arquitectura Empresarial"/>
        <filter val="Nivel de provisión de empleos de planta de personal  de la Entidad"/>
        <filter val="Nivel de vacantes criticas priorizadas en la gestión para su provisión"/>
        <filter val="Nombre"/>
        <filter val="Número de capacitaciones sobre Gestión Financiera para las entidades distritales."/>
        <filter val="Número de Funcionarios capacitados en temas de servicio al ciudadano"/>
        <filter val="Oficios con rediseño en lenguaje claro"/>
        <filter val="Oportunidad en la entrega de certificaciones laborales."/>
        <filter val="PINAR implementado"/>
        <filter val="Plan de acción para la digitalización y automatización de los trámites de conformidad con los lineamientos del Decreto 088 de 2022"/>
        <filter val="Plan de Conservación Documental en implementación"/>
        <filter val="Plan de Preservación Digital a Largo Plazo en implementación"/>
        <filter val="Plan Estratégico 2024 - 2028 formulado"/>
        <filter val="Planeación y Diseño para la operación de ICA y ReteICA en Bogdata"/>
        <filter val="Políticas actualizadas"/>
        <filter val="Porcentaje avance actividades proyecto instalación planta eléctrica"/>
        <filter val="Porcentaje de ahorro logrado en los gastos elegibles del Plan de Austeridad de la vigencia 2024."/>
        <filter val="Porcentaje de avance en adecuaciones y documento anteproyecto de accesos edificio CAD"/>
        <filter val="Porcentaje de avance en la elaboración del documento de diagnóstico de la UE SDH 02."/>
        <filter val="Porcentaje de avance en la elaboración del documento de diagnóstico sobre procedimientos y trámites de la DDP."/>
        <filter val="Porcentaje de avance en la elaboración del documento sobre lineamientos de PMR para gastos de funcionamiento."/>
        <filter val="Porcentaje de avance en la elaboración del documento sobre los niveles de aprobación de los traslados internos que requieren concepto de la DDP en Bogdata"/>
        <filter val="Porcentaje de avance en la implementación del Marco de Gasto de Mediano Plazo en el Plan Distrital de Desarrollo 2024 - 2028"/>
        <filter val="Porcentaje de ciudadanos y contribuyentes  que confia o es neutro respecto a la gestión de la SDH"/>
        <filter val="Porcentaje de desarrollo del sistema de seguimiento y evaluación de la calidad del gasto público en el Distrito Capital"/>
        <filter val="Porcentaje de ejes de conocimiento institucional mapeados"/>
        <filter val="Porcentaje de entidades  con la Herramienta Productos, Metas y Resultados Optimizadas"/>
        <filter val="Porcentaje de vacantes de carrera administrativa reportadas  oportunamente en el aplicativo SIMO"/>
        <filter val="Procedimientos  de soporte (Incidentes y Problemas) y procedimiento de cambios  actualizados y en uso por parte de los Equipos en la DIT"/>
        <filter val="Programa de capacitaciones en gestión documental"/>
        <filter val="Publicaciones del estado y perfil de la deuda"/>
        <filter val="Recaudo de ICA"/>
        <filter val="Recaudo oportuno"/>
        <filter val="Recaudo por Gestión DIB"/>
        <filter val="Rendimientos financieros"/>
        <filter val="Reporte  de monitoreo a planes"/>
        <filter val="Reporte de seguimiento a la gestión de seguridad de la información, por parte de la alta dirección"/>
        <filter val="Reportes de Exogenas"/>
        <filter val="Reportes resultados plan de acción"/>
        <filter val="Revisar  Libro  &quot;Aspectos Jurídicos de las Finanzas Territoriales&quot;"/>
        <filter val="Satisfaccion del servicio prestado por la Oficina de Gestion del Servicio - OGS"/>
        <filter val="Seguimiento a la implementación de los lineamientos establecidos en la Resolución 1519 de 2020-- Anexo 1. Accesibilidad y los criterios de usabilidad"/>
        <filter val="Seguimiento a Mercados de Capitales"/>
        <filter val="Seguimientos realizados"/>
        <filter val="Socialización de los lineamientos y recomendaciones, producto de la mesa técnica"/>
        <filter val="Socializar resultado de seguimiento a la operación de los canales de atención"/>
        <filter val="Trámites analizados para identificar acciones de racionalización"/>
        <filter val="Tres (3)presentaciones y /o informes de seguimiento a la ejecución presupuestal de gastos de funcionamiento e inversión realizados en 2024."/>
        <filter val="Unidades productivas formalizadas 2020-2024"/>
      </filters>
    </filterColumn>
  </autoFilter>
  <mergeCells count="3">
    <mergeCell ref="O11:O12"/>
    <mergeCell ref="P11:P12"/>
    <mergeCell ref="D7:I7"/>
  </mergeCells>
  <phoneticPr fontId="34" type="noConversion"/>
  <dataValidations xWindow="1212" yWindow="601" count="24">
    <dataValidation allowBlank="1" showErrorMessage="1" promptTitle="Dificultades PA" prompt="Identificar los cuellos de botella que retrasan los planes de acción. _x000a_Es importante enfocar los esfuerzos y análisis a las actividades identificadas como críticas." sqref="DS2:DV2 NO2:NR2 XK2:XN2 AHG2:AHJ2 ARC2:ARF2 BAY2:BBB2 BKU2:BKX2 BUQ2:BUT2 CEM2:CEP2 COI2:COL2 CYE2:CYH2 DIA2:DID2 DRW2:DRZ2 EBS2:EBV2 ELO2:ELR2 EVK2:EVN2 FFG2:FFJ2 FPC2:FPF2 FYY2:FZB2 GIU2:GIX2 GSQ2:GST2 HCM2:HCP2 HMI2:HML2 HWE2:HWH2 IGA2:IGD2 IPW2:IPZ2 IZS2:IZV2 JJO2:JJR2 JTK2:JTN2 KDG2:KDJ2 KNC2:KNF2 KWY2:KXB2 LGU2:LGX2 LQQ2:LQT2 MAM2:MAP2 MKI2:MKL2 MUE2:MUH2 NEA2:NED2 NNW2:NNZ2 NXS2:NXV2 OHO2:OHR2 ORK2:ORN2 PBG2:PBJ2 PLC2:PLF2 PUY2:PVB2 QEU2:QEX2 QOQ2:QOT2 QYM2:QYP2 RII2:RIL2 RSE2:RSH2 SCA2:SCD2 SLW2:SLZ2 SVS2:SVV2 TFO2:TFR2 TPK2:TPN2 TZG2:TZJ2 UJC2:UJF2 USY2:UTB2 VCU2:VCX2 VMQ2:VMT2 VWM2:VWP2 WGI2:WGL2 WQE2:WQH2 O3:P4 WQR7:WQY7 WQU5:WRB6 WGV7:WHC7 WGY5:WHF6 VWZ7:VXG7 VXC5:VXJ6 VND7:VNK7 VNG5:VNN6 VDH7:VDO7 VDK5:VDR6 UTL7:UTS7 UTO5:UTV6 UJP7:UJW7 UJS5:UJZ6 TZT7:UAA7 TZW5:UAD6 TPX7:TQE7 TQA5:TQH6 TGB7:TGI7 TGE5:TGL6 SWF7:SWM7 SWI5:SWP6 SMJ7:SMQ7 SMM5:SMT6 SCN7:SCU7 SCQ5:SCX6 RSR7:RSY7 RSU5:RTB6 RIV7:RJC7 RIY5:RJF6 QYZ7:QZG7 QZC5:QZJ6 QPD7:QPK7 QPG5:QPN6 QFH7:QFO7 QFK5:QFR6 PVL7:PVS7 PVO5:PVV6 PLP7:PLW7 PLS5:PLZ6 PBT7:PCA7 PBW5:PCD6 ORX7:OSE7 OSA5:OSH6 OIB7:OII7 OIE5:OIL6 NYF7:NYM7 NYI5:NYP6 NOJ7:NOQ7 NOM5:NOT6 NEN7:NEU7 NEQ5:NEX6 MUR7:MUY7 MUU5:MVB6 MKV7:MLC7 MKY5:MLF6 MAZ7:MBG7 MBC5:MBJ6 LRD7:LRK7 LRG5:LRN6 LHH7:LHO7 LHK5:LHR6 KXL7:KXS7 KXO5:KXV6 KNP7:KNW7 KNS5:KNZ6 KDT7:KEA7 KDW5:KED6 JTX7:JUE7 JUA5:JUH6 JKB7:JKI7 JKE5:JKL6 JAF7:JAM7 JAI5:JAP6 IQJ7:IQQ7 IQM5:IQT6 IGN7:IGU7 IGQ5:IGX6 HWR7:HWY7 HWU5:HXB6 HMV7:HNC7 HMY5:HNF6 HCZ7:HDG7 HDC5:HDJ6 GTD7:GTK7 GTG5:GTN6 GJH7:GJO7 GJK5:GJR6 FZL7:FZS7 FZO5:FZV6 FPP7:FPW7 FPS5:FPZ6 FFT7:FGA7 FFW5:FGD6 EVX7:EWE7 EWA5:EWH6 EMB7:EMI7 EME5:EML6 ECF7:ECM7 ECI5:ECP6 DSJ7:DSQ7 DSM5:DST6 DIN7:DIU7 DIQ5:DIX6 CYR7:CYY7 CYU5:CZB6 COV7:CPC7 COY5:CPF6 CEZ7:CFG7 CFC5:CFJ6 BVD7:BVK7 BVG5:BVN6 BLH7:BLO7 BLK5:BLR6 BBL7:BBS7 BBO5:BBV6 ARP7:ARW7 ARS5:ARZ6 AHT7:AIA7 AHW5:AID6 XX7:YE7 YA5:YH6 OB7:OI7 OE5:OL6 EF7:EM7 EI5:EP6 WQG7 WQJ5:WQJ6 WGK7 WGN5:WGN6 VWO7 VWR5:VWR6 VMS7 VMV5:VMV6 VCW7 VCZ5:VCZ6 UTA7 UTD5:UTD6 UJE7 UJH5:UJH6 TZI7 TZL5:TZL6 TPM7 TPP5:TPP6 TFQ7 TFT5:TFT6 SVU7 SVX5:SVX6 SLY7 SMB5:SMB6 SCC7 SCF5:SCF6 RSG7 RSJ5:RSJ6 RIK7 RIN5:RIN6 QYO7 QYR5:QYR6 QOS7 QOV5:QOV6 QEW7 QEZ5:QEZ6 PVA7 PVD5:PVD6 PLE7 PLH5:PLH6 PBI7 PBL5:PBL6 ORM7 ORP5:ORP6 OHQ7 OHT5:OHT6 NXU7 NXX5:NXX6 NNY7 NOB5:NOB6 NEC7 NEF5:NEF6 MUG7 MUJ5:MUJ6 MKK7 MKN5:MKN6 MAO7 MAR5:MAR6 LQS7 LQV5:LQV6 LGW7 LGZ5:LGZ6 KXA7 KXD5:KXD6 KNE7 KNH5:KNH6 KDI7 KDL5:KDL6 JTM7 JTP5:JTP6 JJQ7 JJT5:JJT6 IZU7 IZX5:IZX6 IPY7 IQB5:IQB6 IGC7 IGF5:IGF6 HWG7 HWJ5:HWJ6 HMK7 HMN5:HMN6 HCO7 HCR5:HCR6 GSS7 GSV5:GSV6 GIW7 GIZ5:GIZ6 FZA7 FZD5:FZD6 FPE7 FPH5:FPH6 FFI7 FFL5:FFL6 EVM7 EVP5:EVP6 ELQ7 ELT5:ELT6 EBU7 EBX5:EBX6 DRY7 DSB5:DSB6 DIC7 DIF5:DIF6 CYG7 CYJ5:CYJ6 COK7 CON5:CON6 CEO7 CER5:CER6 BUS7 BUV5:BUV6 BKW7 BKZ5:BKZ6 BBA7 BBD5:BBD6 ARE7 ARH5:ARH6 AHI7 AHL5:AHL6 XM7 XP5:XP6 NQ7 NT5:NT6 DU7 DX5:DX6 NT8:NT9 XP8:XP9 AHL8:AHL9 ARH8:ARH9 BBD8:BBD9 BKZ8:BKZ9 BUV8:BUV9 CER8:CER9 CON8:CON9 CYJ8:CYJ9 DIF8:DIF9 DSB8:DSB9 EBX8:EBX9 ELT8:ELT9 EVP8:EVP9 FFL8:FFL9 FPH8:FPH9 FZD8:FZD9 GIZ8:GIZ9 GSV8:GSV9 HCR8:HCR9 HMN8:HMN9 HWJ8:HWJ9 IGF8:IGF9 IQB8:IQB9 IZX8:IZX9 JJT8:JJT9 JTP8:JTP9 KDL8:KDL9 KNH8:KNH9 KXD8:KXD9 LGZ8:LGZ9 LQV8:LQV9 MAR8:MAR9 MKN8:MKN9 MUJ8:MUJ9 NEF8:NEF9 NOB8:NOB9 NXX8:NXX9 OHT8:OHT9 ORP8:ORP9 PBL8:PBL9 PLH8:PLH9 PVD8:PVD9 QEZ8:QEZ9 QOV8:QOV9 QYR8:QYR9 RIN8:RIN9 RSJ8:RSJ9 SCF8:SCF9 SMB8:SMB9 SVX8:SVX9 TFT8:TFT9 TPP8:TPP9 TZL8:TZL9 UJH8:UJH9 UTD8:UTD9 VCZ8:VCZ9 VMV8:VMV9 VWR8:VWR9 WGN8:WGN9 WQJ8:WQJ9 EI8:EP9 OE8:OL9 YA8:YH9 AHW8:AID9 ARS8:ARZ9 BBO8:BBV9 BLK8:BLR9 BVG8:BVN9 CFC8:CFJ9 COY8:CPF9 CYU8:CZB9 DIQ8:DIX9 DSM8:DST9 ECI8:ECP9 EME8:EML9 EWA8:EWH9 FFW8:FGD9 FPS8:FPZ9 FZO8:FZV9 GJK8:GJR9 GTG8:GTN9 HDC8:HDJ9 HMY8:HNF9 HWU8:HXB9 IGQ8:IGX9 IQM8:IQT9 JAI8:JAP9 JKE8:JKL9 JUA8:JUH9 KDW8:KED9 KNS8:KNZ9 KXO8:KXV9 LHK8:LHR9 LRG8:LRN9 MBC8:MBJ9 MKY8:MLF9 MUU8:MVB9 NEQ8:NEX9 NOM8:NOT9 NYI8:NYP9 OIE8:OIL9 OSA8:OSH9 PBW8:PCD9 PLS8:PLZ9 PVO8:PVV9 QFK8:QFR9 QPG8:QPN9 QZC8:QZJ9 RIY8:RJF9 RSU8:RTB9 SCQ8:SCX9 SMM8:SMT9 SWI8:SWP9 TGE8:TGL9 TQA8:TQH9 TZW8:UAD9 UJS8:UJZ9 UTO8:UTV9 VDK8:VDR9 VNG8:VNN9 VXC8:VXJ9 WGY8:WHF9 WQU8:WRB9 DX8:DX9 C3:G3 C4:H4 I3:K4 C9:R9 O79" xr:uid="{00000000-0002-0000-0000-000000000000}"/>
    <dataValidation allowBlank="1" showInputMessage="1" showErrorMessage="1" prompt="El valor programado debe ir en terminos de la unidad de medida._x000a_ " sqref="T12:X14 T23:X23 T31:X31 T42:X42 T46:X46 T57:X57 T60:X60 T66:X66 T81:X81 T86:X86 T93:X93 T101:X101" xr:uid="{00000000-0002-0000-0000-000001000000}"/>
    <dataValidation allowBlank="1" showInputMessage="1" showErrorMessage="1" promptTitle="A tener en cuenta:" prompt="Relacione la salida, bien o entregable resultado de la actividad._x000a_" sqref="H15:H16 H19:H21 H87 H44 H32:H36 H67:H76 H58 I99 H133:H141 H130 G38:G39 J48:J54 H116:H117 H120:H128 H144:H146 H102:H112 H50:H54 H148:H151 I146 I144 I148 H159:H165 H26:H30 H56 H61:H65 H78:H80 H82:H85 H95:H100 H157" xr:uid="{4BC644F7-2DC2-4E87-9D6C-5AFD5905A83C}"/>
    <dataValidation type="list" allowBlank="1" showInputMessage="1" showErrorMessage="1" sqref="Q23:Q58 Q13:Q21 Q93:Q116 Q60:Q87 Q131:Q165" xr:uid="{38961658-5331-4CF7-B785-A63B20CB43A8}">
      <formula1>"Si, No"</formula1>
    </dataValidation>
    <dataValidation allowBlank="1" showInputMessage="1" showErrorMessage="1" promptTitle="Tener en cuenta" prompt="teniendo en cuenta la unidad de medida, indique el valor del producto o salida a alcanzar en la vigencia" sqref="I17 I15 I19:I21 I33:I37 I95:I98 I44:I45 H48:H49 T45:X45 G77 I134:I141 H38 I125:I128 I119:I123 I68:I80 I39:I41 I100 I165 H147:I147 J150 I145 J95 I103:I112 I160:I162 I26:I30 I48:I56 I62:I65 I83:I85 I149:I154 I157" xr:uid="{FC8E128A-42A7-48DB-9B13-C9E80849CBA2}"/>
    <dataValidation allowBlank="1" showInputMessage="1" showErrorMessage="1" promptTitle="Tener en cuenta" prompt="La acción estratégica debe iniciar con un verbo en infinitivo y debe contribuir al alcance del objetivo estratégico." sqref="H19:H21 G15:H16 G17:G21 H144:H146 G32:H39 G87:H87 G44:H44 G43 G78:G79 H67:H79 I99 H117 H130 H120:H128 J48:J54 G116:H116 I113:L118 G122:G125 G133:H141 G102:H112 G48:G52 H50:H54 G144:G154 K37:K39 G127:G129 G112:L112 H148:H151 I146 I144 I148 J38 G67:G76 G58:H58 G159:H165 G26:H30 G40:G41 G56:H56 G61:H65 G80:H80 G82:H85 G95:H100 G157:H157" xr:uid="{39F9C036-F0AD-469E-8B4A-79E8B6397499}"/>
    <dataValidation allowBlank="1" showInputMessage="1" showErrorMessage="1" promptTitle="Tener en cuenta" prompt="indique el valor del producto o salida a alcanzar en la vigencia, en la misma unidad de medidad de las metas periódo" sqref="I17 I15 I19:I21 I95:I98 I44:I45 I26:I30 H48:H49 T45:X45 G77 I134:I141 I39 I125:I128 I119:I123 I68:I80 I33:I37 I100 I165 H147:I147 J150 I145 J95 I103:I112 I160:I162 I48:I56 I62:I65 I83:I85 I149:I154 I157" xr:uid="{CE0B0436-CB6E-4E51-B41D-0955FCE1ABF8}"/>
    <dataValidation allowBlank="1" showErrorMessage="1" sqref="M134:N141 O70 M144:N162 M26:N45 M116:N116 M93:N114 M122:N130 N13:N14 M15:N22 M60:N87" xr:uid="{CF2239CF-A5D8-4621-A72F-43B39B77C8C6}"/>
    <dataValidation allowBlank="1" showInputMessage="1" showErrorMessage="1" promptTitle="Tener en cuenta" prompt="Relacionar el código del proceso que enmarca la ejecución de la acción estratégica." sqref="O15:O21 O80:O87 O60:O69 O71:O78 O48:O58 O26:O37 O93:O116 O40:O45 O134:O142 O144:O162" xr:uid="{7556AB3C-19CD-4DE0-AAA8-AABA7391C66C}"/>
    <dataValidation allowBlank="1" showInputMessage="1" showErrorMessage="1" promptTitle="Tener en Cuenta" prompt="Indique la periocidad en la que realizará el cálculo del indicador:  mensual, trimestral, semestral, anual." sqref="L15:L21 L32:L37 L44:L45 L102:L117 L134:L141 L87 L124:L130 L159:L165 L26:L30 L48:L56 L58:L59 L61:L65 L67:L80 L82:L85 L95:L100 L157" xr:uid="{9BF1F112-5645-4FB3-941A-8C65572776BA}"/>
    <dataValidation allowBlank="1" showInputMessage="1" showErrorMessage="1" promptTitle="Recuerde" prompt="omo la unidad de medida es porcentaje, la fórmula debe ser una relación de dos variables, multiplicada por 100" sqref="K15 K44 K33:K36 K50 K26:K30 K53 K134:K140 K165 K68:K80 K121 K103:K112 K160:K162 K56 K62:K65 K83:K85 K95:K100 K157" xr:uid="{C75FC21E-B32B-4113-B345-19851DA735F2}"/>
    <dataValidation allowBlank="1" showInputMessage="1" showErrorMessage="1" promptTitle="Recuerde" prompt="como la unidad de medida es porcentaje, la fórmula debe ser una relación de dos variables, multiplicada por 100" sqref="K15 K44 K33:K36 K50 K26:K30 K53 K134:K140 K165 K68:K80 K121 K103:K112 K160:K162 K56 K62:K65 K83:K85 K95:K100 K157" xr:uid="{89E072EA-B510-4601-91E0-E33481F3B1A8}"/>
    <dataValidation allowBlank="1" showErrorMessage="1" promptTitle="Tener en cuenta" prompt="La acción estratégica debe iniciar con un verbo en infinitivo y debe contribuir al alcance del objetivo estratégico." sqref="I16 J19:J21 J15:J16 J62:J65 J26:J30 J33:J37 J44:J45 J68:J79 J96:J100 J125 J165 J39 J109:J112 J120 J103:J106 J160:J162 J56 J83:J85 J133:J141 J157" xr:uid="{EA668F83-B412-44D8-BF13-E9345DF1A49D}"/>
    <dataValidation allowBlank="1" showInputMessage="1" showErrorMessage="1" promptTitle="Recuerde:" prompt="como la unidad de medida es porcentaje, la fórmula debe ser una relación de dos variables, multiplicada por 100" sqref="I16 J19:J21 J15:J16 J62:J65 J26:J30 J33:J37 J44:J45 J68:J79 J96:J100 J125 J165 J39 J109:J112 J120 J103:J106 J160:J162 J56 J83:J85 J133:J141 J157" xr:uid="{6610F1BF-B173-4BCB-ADA4-84B20A245E8C}"/>
    <dataValidation allowBlank="1" showInputMessage="1" showErrorMessage="1" promptTitle="Tener en cuenta:" prompt="Relacione la salida, bien o entregable resultado de la acción estratégica_x000a_" sqref="I25 H22:I22 H24:H25" xr:uid="{28F2F09F-88F4-4F89-B7D8-15C322836FCF}"/>
    <dataValidation allowBlank="1" showInputMessage="1" showErrorMessage="1" promptTitle="Tener en cuenta:" prompt="El valor programado debe ir en porcentaje_x000a_ " sqref="T15:W21 V26:X29 T28:U29 W104:W105 T44:X44 T79:W79 T163:X163 T67:X68 T165:X165 T87:X87 T133:X133 T58:X58 V110:X112 X82:X83 V108:W109 V118 X103:X109 V104 T32:X33 T155:X155 T30:X30 T47:X56 T61:X65 T83:X85 T157 T102:X102 T142:X142 T159 T158:X158 X69:X80 T75:W76 T70:W72 T95:X100" xr:uid="{A11055DF-D5B6-4483-8400-68860A514969}"/>
    <dataValidation allowBlank="1" showInputMessage="1" showErrorMessage="1" promptTitle="A tener en cuenta:" prompt="Relacione la salida, bien o entregable resultado de la actividad." sqref="H40:H41 H43" xr:uid="{E02A3F89-B180-41FD-A57A-7AB2E9F387F0}"/>
    <dataValidation allowBlank="1" showInputMessage="1" showErrorMessage="1" promptTitle="Tener en cuenta" prompt="Relacionar los códigos del(los) proceso(s) que enmarcan la ejecución de la acción estratégica." sqref="O38:O39" xr:uid="{F7DF3583-0227-4841-BE03-D019D06A6EDB}"/>
    <dataValidation allowBlank="1" showInputMessage="1" showErrorMessage="1" promptTitle="Tener en Cuenta" prompt="Indique la periocidad en la que realizará el cálculo del indicador: trimestral, semestral, anual." sqref="L38:L41 L43" xr:uid="{62CF00F7-F187-4AF4-97C0-43115C577574}"/>
    <dataValidation allowBlank="1" showInputMessage="1" showErrorMessage="1" promptTitle="Recuerde:" prompt="si la unidad de medida es porcentaje, la fórmula debe ser una relación de dos variables, multiplicada por 100" sqref="J38 K37:K39" xr:uid="{157FFC14-A3D1-424D-86E2-854CBCC2D3FE}"/>
    <dataValidation type="list" allowBlank="1" showInputMessage="1" showErrorMessage="1" sqref="R13:R58 R93:R116 R60:R87 R131:R165" xr:uid="{8D89D085-6114-49BB-A436-EA6D0AB4AF28}">
      <formula1>"Funcionamiento, Inversión, Gestión"</formula1>
    </dataValidation>
    <dataValidation allowBlank="1" showInputMessage="1" showErrorMessage="1" promptTitle="A tener en cuenta:" prompt="Se debe asociar la meta al producto." sqref="I129:I130" xr:uid="{A476FC67-5535-4447-9486-CD3639276DEA}"/>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41" xr:uid="{CB0BF1E2-126E-4611-ADA2-8155AE6F9787}">
      <formula1>#REF!</formula1>
    </dataValidation>
    <dataValidation type="list" allowBlank="1" showInputMessage="1" showErrorMessage="1" sqref="H141 D141 F141 B141" xr:uid="{17BD9BCB-2C7B-403C-989A-39AF5C3D3CD4}">
      <formula1>#REF!</formula1>
    </dataValidation>
  </dataValidations>
  <pageMargins left="0.11811023622047245" right="0.15748031496062992" top="0.51181102362204722" bottom="0.70866141732283472" header="0.15748031496062992" footer="0.19685039370078741"/>
  <pageSetup paperSize="9" scale="27" orientation="landscape" r:id="rId1"/>
  <headerFooter>
    <oddFooter>&amp;R01-F.41
V.4</oddFooter>
  </headerFooter>
  <colBreaks count="1" manualBreakCount="1">
    <brk id="11" max="14" man="1"/>
  </colBreaks>
  <ignoredErrors>
    <ignoredError sqref="X26:X28" unlockedFormula="1"/>
  </ignoredErrors>
  <drawing r:id="rId2"/>
  <legacyDrawing r:id="rId3"/>
  <extLst>
    <ext xmlns:x14="http://schemas.microsoft.com/office/spreadsheetml/2009/9/main" uri="{CCE6A557-97BC-4b89-ADB6-D9C93CAAB3DF}">
      <x14:dataValidations xmlns:xm="http://schemas.microsoft.com/office/excel/2006/main" xWindow="1212" yWindow="601" count="8">
        <x14:dataValidation type="list" allowBlank="1" showInputMessage="1" showErrorMessage="1" xr:uid="{00000000-0002-0000-0000-00000A000000}">
          <x14:formula1>
            <xm:f>'Mapa Estratégico'!$A$3:$A$18</xm:f>
          </x14:formula1>
          <xm:sqref>B133 B47 B68 B94 B83 B88:B92 B174:B1048576</xm:sqref>
        </x14:dataValidation>
        <x14: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xr:uid="{632180F7-6E17-42B1-A97D-C9BFB8EF8F28}">
          <x14:formula1>
            <xm:f>'Info CIGD'!#REF!</xm:f>
          </x14:formula1>
          <xm:sqref>B19 B13:B17 B101:B102 B140 B42:B43 B93:B94 B66:B67 B155 B51:B61 B158:B159 B23:B25 B86:B87 B31 B163 B46:B47 B69:B83 B142 B129:B133</xm:sqref>
        </x14:dataValidation>
        <x14:dataValidation type="list" allowBlank="1" showInputMessage="1" showErrorMessage="1" promptTitle="Recuerde" prompt="omo la unidad de medida es porcentaje, la fórmula debe ser una relación de dos variables, multiplicada por 100" xr:uid="{5100BF80-277D-49DD-9149-5C4797D42D31}">
          <x14:formula1>
            <xm:f>'Info CIGD'!#REF!</xm:f>
          </x14:formula1>
          <xm:sqref>K69:K78 K83 K80</xm:sqref>
        </x14:dataValidation>
        <x14:dataValidation type="list" allowBlank="1" showInputMessage="1" showErrorMessage="1" promptTitle="Tener en cuenta" xr:uid="{6EAB767A-B2C3-41AD-9D98-B758FCAA3D0D}">
          <x14:formula1>
            <xm:f>'Info CIGD'!#REF!</xm:f>
          </x14:formula1>
          <xm:sqref>O71:O74 O69 O80:O83</xm:sqref>
        </x14:dataValidation>
        <x14:dataValidation type="list" allowBlank="1" showInputMessage="1" showErrorMessage="1" xr:uid="{0689EBF4-0E18-4A5F-BC39-A5F58726E601}">
          <x14:formula1>
            <xm:f>'Info CIGD'!#REF!</xm:f>
          </x14:formula1>
          <xm:sqref>B93:B94 H15:H16 H19:H21 B140 B19 F15:F19 I77:I78 H78 G77 B31 F69:F75 H69:I75 B13:B17 B101:B102 B42:B43 I83 B129:B133 B155 H82 B158:B159 B23:B25 B66:B67 B86:B87 B46:B47 B163 B51:B61 F21:F22 F24:F25 H80:I80 B69:B83 F77:F80 F82:F83 B142 H160:H162</xm:sqref>
        </x14:dataValidation>
        <x14:dataValidation type="list" allowBlank="1" showInputMessage="1" showErrorMessage="1" xr:uid="{CD92EEFD-DF24-490C-9A97-EC9FBEEFE2AE}">
          <x14:formula1>
            <xm:f>Listas!$I$3:$I$21</xm:f>
          </x14:formula1>
          <xm:sqref>P42:P52 P13:P30 P98:P102 P56:P94 P158:P162 P170:P173 P129:P140</xm:sqref>
        </x14:dataValidation>
        <x14:dataValidation type="list" allowBlank="1" showInputMessage="1" showErrorMessage="1" xr:uid="{FD92D7EA-027D-41E9-A4E1-6D2BE01A6337}">
          <x14:formula1>
            <xm:f>Listas!$E$3:$E$23</xm:f>
          </x14:formula1>
          <xm:sqref>D101:D102 D158:D163 D155 D13:D31 D42:D94 D142 D170:D173 D129:D140</xm:sqref>
        </x14:dataValidation>
        <x14:dataValidation type="list" allowBlank="1" showInputMessage="1" showErrorMessage="1" xr:uid="{C8E05908-39F7-4B8E-8605-42C908B9FE68}">
          <x14:formula1>
            <xm:f>Listas!$G$3:$G$23</xm:f>
          </x14:formula1>
          <xm:sqref>E98:E102 E155 E42:E94 E13:E31 E158:E163 E170:E173 E129:E142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342A6-6AE5-48BA-ACA6-D4E1D9847F46}">
  <sheetPr codeName="Hoja2">
    <tabColor theme="3" tint="0.59999389629810485"/>
  </sheetPr>
  <dimension ref="A2:E28"/>
  <sheetViews>
    <sheetView zoomScaleNormal="100" workbookViewId="0">
      <selection activeCell="C34" sqref="C34"/>
    </sheetView>
  </sheetViews>
  <sheetFormatPr baseColWidth="10" defaultColWidth="2.6640625" defaultRowHeight="16.5" customHeight="1"/>
  <cols>
    <col min="1" max="2" width="15.6640625" style="7" customWidth="1"/>
    <col min="3" max="3" width="39.44140625" style="7" customWidth="1"/>
    <col min="4" max="5" width="55.44140625" style="7" customWidth="1"/>
    <col min="6" max="16376" width="2.6640625" style="7"/>
    <col min="16377" max="16377" width="5.6640625" style="7" customWidth="1"/>
    <col min="16378" max="16378" width="2.6640625" style="7" customWidth="1"/>
    <col min="16379" max="16384" width="2.6640625" style="7"/>
  </cols>
  <sheetData>
    <row r="2" spans="1:5" ht="16.5" customHeight="1">
      <c r="A2" s="499" t="s">
        <v>918</v>
      </c>
      <c r="B2" s="499"/>
      <c r="C2" s="499"/>
      <c r="D2" s="493" t="s">
        <v>919</v>
      </c>
      <c r="E2" s="493"/>
    </row>
    <row r="3" spans="1:5" ht="26.7" customHeight="1">
      <c r="A3" s="500" t="s">
        <v>920</v>
      </c>
      <c r="B3" s="500"/>
      <c r="C3" s="500"/>
      <c r="D3" s="492" t="s">
        <v>921</v>
      </c>
      <c r="E3" s="492"/>
    </row>
    <row r="4" spans="1:5" ht="26.7" customHeight="1">
      <c r="A4" s="500" t="s">
        <v>1</v>
      </c>
      <c r="B4" s="500"/>
      <c r="C4" s="500"/>
      <c r="D4" s="492" t="s">
        <v>922</v>
      </c>
      <c r="E4" s="492"/>
    </row>
    <row r="5" spans="1:5" ht="10.5" customHeight="1"/>
    <row r="6" spans="1:5" ht="54" customHeight="1">
      <c r="A6" s="501" t="s">
        <v>8</v>
      </c>
      <c r="B6" s="501"/>
      <c r="C6" s="501"/>
      <c r="D6" s="492" t="s">
        <v>923</v>
      </c>
      <c r="E6" s="492"/>
    </row>
    <row r="7" spans="1:5" ht="48.6" customHeight="1">
      <c r="A7" s="503" t="s">
        <v>5</v>
      </c>
      <c r="B7" s="502" t="s">
        <v>924</v>
      </c>
      <c r="C7" s="502"/>
      <c r="D7" s="492" t="s">
        <v>925</v>
      </c>
      <c r="E7" s="492"/>
    </row>
    <row r="8" spans="1:5" ht="53.25" customHeight="1">
      <c r="A8" s="503"/>
      <c r="B8" s="502" t="s">
        <v>10</v>
      </c>
      <c r="C8" s="502"/>
      <c r="D8" s="492" t="s">
        <v>926</v>
      </c>
      <c r="E8" s="492"/>
    </row>
    <row r="9" spans="1:5" ht="35.700000000000003" customHeight="1">
      <c r="A9" s="503"/>
      <c r="B9" s="502" t="s">
        <v>927</v>
      </c>
      <c r="C9" s="502"/>
      <c r="D9" s="492" t="s">
        <v>928</v>
      </c>
      <c r="E9" s="492"/>
    </row>
    <row r="10" spans="1:5" ht="35.700000000000003" customHeight="1">
      <c r="A10" s="503"/>
      <c r="B10" s="502" t="s">
        <v>12</v>
      </c>
      <c r="C10" s="502"/>
      <c r="D10" s="492" t="s">
        <v>929</v>
      </c>
      <c r="E10" s="492"/>
    </row>
    <row r="11" spans="1:5" ht="7.2" customHeight="1"/>
    <row r="12" spans="1:5" ht="113.25" customHeight="1">
      <c r="A12" s="498" t="s">
        <v>13</v>
      </c>
      <c r="B12" s="498"/>
      <c r="C12" s="498"/>
      <c r="D12" s="492" t="s">
        <v>930</v>
      </c>
      <c r="E12" s="492"/>
    </row>
    <row r="13" spans="1:5" ht="16.5" customHeight="1">
      <c r="A13" s="498" t="s">
        <v>14</v>
      </c>
      <c r="B13" s="498"/>
      <c r="C13" s="498"/>
      <c r="D13" s="492" t="s">
        <v>931</v>
      </c>
      <c r="E13" s="492"/>
    </row>
    <row r="14" spans="1:5" ht="16.5" customHeight="1">
      <c r="A14" s="498" t="s">
        <v>15</v>
      </c>
      <c r="B14" s="498"/>
      <c r="C14" s="498"/>
      <c r="D14" s="492" t="s">
        <v>932</v>
      </c>
      <c r="E14" s="492"/>
    </row>
    <row r="15" spans="1:5" ht="16.5" customHeight="1">
      <c r="A15" s="498" t="s">
        <v>16</v>
      </c>
      <c r="B15" s="496" t="s">
        <v>24</v>
      </c>
      <c r="C15" s="497"/>
      <c r="D15" s="7" t="s">
        <v>933</v>
      </c>
    </row>
    <row r="16" spans="1:5" ht="16.5" customHeight="1">
      <c r="A16" s="498"/>
      <c r="B16" s="496" t="s">
        <v>25</v>
      </c>
      <c r="C16" s="497"/>
      <c r="D16" s="492" t="s">
        <v>934</v>
      </c>
      <c r="E16" s="492"/>
    </row>
    <row r="17" spans="1:5" ht="16.5" customHeight="1">
      <c r="A17" s="498"/>
      <c r="B17" s="496" t="s">
        <v>26</v>
      </c>
      <c r="C17" s="497"/>
      <c r="D17" s="492" t="s">
        <v>935</v>
      </c>
      <c r="E17" s="492"/>
    </row>
    <row r="18" spans="1:5" ht="16.5" customHeight="1">
      <c r="A18" s="498"/>
      <c r="B18" s="496" t="s">
        <v>27</v>
      </c>
      <c r="C18" s="497"/>
      <c r="D18" s="494" t="s">
        <v>936</v>
      </c>
      <c r="E18" s="495"/>
    </row>
    <row r="19" spans="1:5" ht="16.5" customHeight="1">
      <c r="A19" s="498"/>
      <c r="B19" s="496" t="s">
        <v>28</v>
      </c>
      <c r="C19" s="497"/>
      <c r="D19" s="494" t="s">
        <v>937</v>
      </c>
      <c r="E19" s="495"/>
    </row>
    <row r="20" spans="1:5" ht="16.5" customHeight="1">
      <c r="A20" s="498" t="s">
        <v>17</v>
      </c>
      <c r="B20" s="498"/>
      <c r="C20" s="498"/>
      <c r="D20" s="492" t="s">
        <v>938</v>
      </c>
      <c r="E20" s="492"/>
    </row>
    <row r="21" spans="1:5" ht="16.5" customHeight="1">
      <c r="A21" s="498" t="s">
        <v>939</v>
      </c>
      <c r="B21" s="498"/>
      <c r="C21" s="498"/>
      <c r="D21" s="492" t="s">
        <v>940</v>
      </c>
      <c r="E21" s="492"/>
    </row>
    <row r="22" spans="1:5" ht="10.5" customHeight="1"/>
    <row r="23" spans="1:5" ht="29.7" customHeight="1">
      <c r="A23" s="504" t="s">
        <v>19</v>
      </c>
      <c r="B23" s="505" t="s">
        <v>941</v>
      </c>
      <c r="C23" s="505"/>
      <c r="D23" s="492" t="s">
        <v>942</v>
      </c>
      <c r="E23" s="492"/>
    </row>
    <row r="24" spans="1:5" ht="29.7" customHeight="1">
      <c r="A24" s="504"/>
      <c r="B24" s="505" t="s">
        <v>30</v>
      </c>
      <c r="C24" s="505"/>
      <c r="D24" s="492" t="s">
        <v>943</v>
      </c>
      <c r="E24" s="492"/>
    </row>
    <row r="25" spans="1:5" ht="29.7" customHeight="1">
      <c r="A25" s="504"/>
      <c r="B25" s="505" t="s">
        <v>944</v>
      </c>
      <c r="C25" s="505"/>
      <c r="D25" s="492" t="s">
        <v>945</v>
      </c>
      <c r="E25" s="492"/>
    </row>
    <row r="26" spans="1:5" ht="9.6" customHeight="1"/>
    <row r="27" spans="1:5" ht="35.700000000000003" customHeight="1">
      <c r="A27" s="506" t="s">
        <v>946</v>
      </c>
      <c r="B27" s="49" t="s">
        <v>947</v>
      </c>
      <c r="C27" s="35" t="s">
        <v>32</v>
      </c>
      <c r="D27" s="492" t="s">
        <v>948</v>
      </c>
      <c r="E27" s="492"/>
    </row>
    <row r="28" spans="1:5" ht="29.1" customHeight="1">
      <c r="A28" s="506"/>
      <c r="B28" s="507" t="s">
        <v>7</v>
      </c>
      <c r="C28" s="508"/>
      <c r="D28" s="492" t="s">
        <v>949</v>
      </c>
      <c r="E28" s="492"/>
    </row>
  </sheetData>
  <mergeCells count="48">
    <mergeCell ref="A23:A25"/>
    <mergeCell ref="B24:C24"/>
    <mergeCell ref="B23:C23"/>
    <mergeCell ref="B25:C25"/>
    <mergeCell ref="A27:A28"/>
    <mergeCell ref="B28:C28"/>
    <mergeCell ref="A2:C2"/>
    <mergeCell ref="A3:C3"/>
    <mergeCell ref="A4:C4"/>
    <mergeCell ref="A21:C21"/>
    <mergeCell ref="A20:C20"/>
    <mergeCell ref="A6:C6"/>
    <mergeCell ref="A12:C12"/>
    <mergeCell ref="A14:C14"/>
    <mergeCell ref="B15:C15"/>
    <mergeCell ref="B19:C19"/>
    <mergeCell ref="A15:A19"/>
    <mergeCell ref="B7:C7"/>
    <mergeCell ref="B8:C8"/>
    <mergeCell ref="B9:C9"/>
    <mergeCell ref="B10:C10"/>
    <mergeCell ref="A7:A10"/>
    <mergeCell ref="B16:C16"/>
    <mergeCell ref="B17:C17"/>
    <mergeCell ref="B18:C18"/>
    <mergeCell ref="D6:E6"/>
    <mergeCell ref="A13:C13"/>
    <mergeCell ref="D20:E20"/>
    <mergeCell ref="D2:E2"/>
    <mergeCell ref="D7:E7"/>
    <mergeCell ref="D8:E8"/>
    <mergeCell ref="D9:E9"/>
    <mergeCell ref="D10:E10"/>
    <mergeCell ref="D12:E12"/>
    <mergeCell ref="D14:E14"/>
    <mergeCell ref="D16:E16"/>
    <mergeCell ref="D19:E19"/>
    <mergeCell ref="D13:E13"/>
    <mergeCell ref="D17:E17"/>
    <mergeCell ref="D18:E18"/>
    <mergeCell ref="D4:E4"/>
    <mergeCell ref="D3:E3"/>
    <mergeCell ref="D28:E28"/>
    <mergeCell ref="D21:E21"/>
    <mergeCell ref="D23:E23"/>
    <mergeCell ref="D24:E24"/>
    <mergeCell ref="D25:E25"/>
    <mergeCell ref="D27:E27"/>
  </mergeCells>
  <dataValidations count="1">
    <dataValidation allowBlank="1" showInputMessage="1" showErrorMessage="1" prompt="El valor programado debe ir en terminos de la unidad de medida._x000a_ " sqref="C27" xr:uid="{71AE6B22-D8E6-41BF-80A0-CFC8429BCFB7}"/>
  </dataValidations>
  <pageMargins left="0.7" right="0.7" top="0.75" bottom="0.75" header="0.3" footer="0.3"/>
  <pageSetup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theme="3" tint="0.79998168889431442"/>
  </sheetPr>
  <dimension ref="A1:Q33"/>
  <sheetViews>
    <sheetView topLeftCell="A3" zoomScale="80" zoomScaleNormal="80" workbookViewId="0">
      <selection activeCell="H29" sqref="H29"/>
    </sheetView>
  </sheetViews>
  <sheetFormatPr baseColWidth="10" defaultColWidth="0" defaultRowHeight="14.4" zeroHeight="1"/>
  <cols>
    <col min="1" max="1" width="144.33203125" style="1" customWidth="1"/>
    <col min="2" max="17" width="10.6640625" style="1" customWidth="1"/>
    <col min="18" max="16384" width="10.6640625" style="1" hidden="1"/>
  </cols>
  <sheetData>
    <row r="1" spans="1:16" ht="15" thickBot="1"/>
    <row r="2" spans="1:16" ht="24" thickBot="1">
      <c r="A2" s="8" t="s">
        <v>950</v>
      </c>
      <c r="C2" s="509" t="s">
        <v>951</v>
      </c>
      <c r="D2" s="509"/>
      <c r="E2" s="509"/>
      <c r="F2" s="509"/>
      <c r="G2" s="509"/>
      <c r="H2" s="509"/>
      <c r="I2" s="509"/>
      <c r="J2" s="509"/>
      <c r="K2" s="509"/>
      <c r="L2" s="509"/>
      <c r="M2" s="509"/>
      <c r="N2" s="509"/>
      <c r="O2" s="509"/>
    </row>
    <row r="3" spans="1:16" ht="41.4">
      <c r="A3" s="9" t="s">
        <v>952</v>
      </c>
      <c r="C3" s="510"/>
      <c r="D3" s="511"/>
      <c r="E3" s="511"/>
      <c r="F3" s="511"/>
      <c r="G3" s="511"/>
      <c r="H3" s="511"/>
      <c r="I3" s="511"/>
      <c r="J3" s="511"/>
      <c r="K3" s="511"/>
      <c r="L3" s="511"/>
      <c r="M3" s="511"/>
      <c r="N3" s="511"/>
      <c r="O3" s="511"/>
      <c r="P3" s="512"/>
    </row>
    <row r="4" spans="1:16" ht="41.4">
      <c r="A4" s="10" t="s">
        <v>953</v>
      </c>
      <c r="C4" s="513"/>
      <c r="D4" s="514"/>
      <c r="E4" s="514"/>
      <c r="F4" s="514"/>
      <c r="G4" s="514"/>
      <c r="H4" s="514"/>
      <c r="I4" s="514"/>
      <c r="J4" s="514"/>
      <c r="K4" s="514"/>
      <c r="L4" s="514"/>
      <c r="M4" s="514"/>
      <c r="N4" s="514"/>
      <c r="O4" s="514"/>
      <c r="P4" s="515"/>
    </row>
    <row r="5" spans="1:16" ht="21">
      <c r="A5" s="11" t="s">
        <v>954</v>
      </c>
      <c r="C5" s="513"/>
      <c r="D5" s="514"/>
      <c r="E5" s="514"/>
      <c r="F5" s="514"/>
      <c r="G5" s="514"/>
      <c r="H5" s="514"/>
      <c r="I5" s="514"/>
      <c r="J5" s="514"/>
      <c r="K5" s="514"/>
      <c r="L5" s="514"/>
      <c r="M5" s="514"/>
      <c r="N5" s="514"/>
      <c r="O5" s="514"/>
      <c r="P5" s="515"/>
    </row>
    <row r="6" spans="1:16" ht="21">
      <c r="A6" s="11" t="s">
        <v>955</v>
      </c>
      <c r="C6" s="513"/>
      <c r="D6" s="514"/>
      <c r="E6" s="514"/>
      <c r="F6" s="514"/>
      <c r="G6" s="514"/>
      <c r="H6" s="514"/>
      <c r="I6" s="514"/>
      <c r="J6" s="514"/>
      <c r="K6" s="514"/>
      <c r="L6" s="514"/>
      <c r="M6" s="514"/>
      <c r="N6" s="514"/>
      <c r="O6" s="514"/>
      <c r="P6" s="515"/>
    </row>
    <row r="7" spans="1:16" ht="41.4">
      <c r="A7" s="11" t="s">
        <v>956</v>
      </c>
      <c r="C7" s="513"/>
      <c r="D7" s="514"/>
      <c r="E7" s="514"/>
      <c r="F7" s="514"/>
      <c r="G7" s="514"/>
      <c r="H7" s="514"/>
      <c r="I7" s="514"/>
      <c r="J7" s="514"/>
      <c r="K7" s="514"/>
      <c r="L7" s="514"/>
      <c r="M7" s="514"/>
      <c r="N7" s="514"/>
      <c r="O7" s="514"/>
      <c r="P7" s="515"/>
    </row>
    <row r="8" spans="1:16" ht="21">
      <c r="A8" s="12" t="s">
        <v>957</v>
      </c>
      <c r="C8" s="513"/>
      <c r="D8" s="514"/>
      <c r="E8" s="514"/>
      <c r="F8" s="514"/>
      <c r="G8" s="514"/>
      <c r="H8" s="514"/>
      <c r="I8" s="514"/>
      <c r="J8" s="514"/>
      <c r="K8" s="514"/>
      <c r="L8" s="514"/>
      <c r="M8" s="514"/>
      <c r="N8" s="514"/>
      <c r="O8" s="514"/>
      <c r="P8" s="515"/>
    </row>
    <row r="9" spans="1:16" ht="49.2" customHeight="1">
      <c r="A9" s="11" t="s">
        <v>958</v>
      </c>
      <c r="C9" s="513"/>
      <c r="D9" s="514"/>
      <c r="E9" s="514"/>
      <c r="F9" s="514"/>
      <c r="G9" s="514"/>
      <c r="H9" s="514"/>
      <c r="I9" s="514"/>
      <c r="J9" s="514"/>
      <c r="K9" s="514"/>
      <c r="L9" s="514"/>
      <c r="M9" s="514"/>
      <c r="N9" s="514"/>
      <c r="O9" s="514"/>
      <c r="P9" s="515"/>
    </row>
    <row r="10" spans="1:16" ht="21">
      <c r="A10" s="12" t="s">
        <v>959</v>
      </c>
      <c r="C10" s="513"/>
      <c r="D10" s="514"/>
      <c r="E10" s="514"/>
      <c r="F10" s="514"/>
      <c r="G10" s="514"/>
      <c r="H10" s="514"/>
      <c r="I10" s="514"/>
      <c r="J10" s="514"/>
      <c r="K10" s="514"/>
      <c r="L10" s="514"/>
      <c r="M10" s="514"/>
      <c r="N10" s="514"/>
      <c r="O10" s="514"/>
      <c r="P10" s="515"/>
    </row>
    <row r="11" spans="1:16" ht="21">
      <c r="A11" s="11" t="s">
        <v>960</v>
      </c>
      <c r="C11" s="513"/>
      <c r="D11" s="514"/>
      <c r="E11" s="514"/>
      <c r="F11" s="514"/>
      <c r="G11" s="514"/>
      <c r="H11" s="514"/>
      <c r="I11" s="514"/>
      <c r="J11" s="514"/>
      <c r="K11" s="514"/>
      <c r="L11" s="514"/>
      <c r="M11" s="514"/>
      <c r="N11" s="514"/>
      <c r="O11" s="514"/>
      <c r="P11" s="515"/>
    </row>
    <row r="12" spans="1:16" ht="21">
      <c r="A12" s="12" t="s">
        <v>961</v>
      </c>
      <c r="C12" s="513"/>
      <c r="D12" s="514"/>
      <c r="E12" s="514"/>
      <c r="F12" s="514"/>
      <c r="G12" s="514"/>
      <c r="H12" s="514"/>
      <c r="I12" s="514"/>
      <c r="J12" s="514"/>
      <c r="K12" s="514"/>
      <c r="L12" s="514"/>
      <c r="M12" s="514"/>
      <c r="N12" s="514"/>
      <c r="O12" s="514"/>
      <c r="P12" s="515"/>
    </row>
    <row r="13" spans="1:16" ht="21">
      <c r="A13" s="11" t="s">
        <v>962</v>
      </c>
      <c r="C13" s="513"/>
      <c r="D13" s="514"/>
      <c r="E13" s="514"/>
      <c r="F13" s="514"/>
      <c r="G13" s="514"/>
      <c r="H13" s="514"/>
      <c r="I13" s="514"/>
      <c r="J13" s="514"/>
      <c r="K13" s="514"/>
      <c r="L13" s="514"/>
      <c r="M13" s="514"/>
      <c r="N13" s="514"/>
      <c r="O13" s="514"/>
      <c r="P13" s="515"/>
    </row>
    <row r="14" spans="1:16" ht="21">
      <c r="A14" s="12" t="s">
        <v>963</v>
      </c>
      <c r="C14" s="513"/>
      <c r="D14" s="514"/>
      <c r="E14" s="514"/>
      <c r="F14" s="514"/>
      <c r="G14" s="514"/>
      <c r="H14" s="514"/>
      <c r="I14" s="514"/>
      <c r="J14" s="514"/>
      <c r="K14" s="514"/>
      <c r="L14" s="514"/>
      <c r="M14" s="514"/>
      <c r="N14" s="514"/>
      <c r="O14" s="514"/>
      <c r="P14" s="515"/>
    </row>
    <row r="15" spans="1:16" ht="21">
      <c r="A15" s="12" t="s">
        <v>964</v>
      </c>
      <c r="C15" s="513"/>
      <c r="D15" s="514"/>
      <c r="E15" s="514"/>
      <c r="F15" s="514"/>
      <c r="G15" s="514"/>
      <c r="H15" s="514"/>
      <c r="I15" s="514"/>
      <c r="J15" s="514"/>
      <c r="K15" s="514"/>
      <c r="L15" s="514"/>
      <c r="M15" s="514"/>
      <c r="N15" s="514"/>
      <c r="O15" s="514"/>
      <c r="P15" s="515"/>
    </row>
    <row r="16" spans="1:16" ht="41.4">
      <c r="A16" s="12" t="s">
        <v>965</v>
      </c>
      <c r="C16" s="513"/>
      <c r="D16" s="514"/>
      <c r="E16" s="514"/>
      <c r="F16" s="514"/>
      <c r="G16" s="514"/>
      <c r="H16" s="514"/>
      <c r="I16" s="514"/>
      <c r="J16" s="514"/>
      <c r="K16" s="514"/>
      <c r="L16" s="514"/>
      <c r="M16" s="514"/>
      <c r="N16" s="514"/>
      <c r="O16" s="514"/>
      <c r="P16" s="515"/>
    </row>
    <row r="17" spans="1:16" ht="41.4">
      <c r="A17" s="11" t="s">
        <v>966</v>
      </c>
      <c r="C17" s="513"/>
      <c r="D17" s="514"/>
      <c r="E17" s="514"/>
      <c r="F17" s="514"/>
      <c r="G17" s="514"/>
      <c r="H17" s="514"/>
      <c r="I17" s="514"/>
      <c r="J17" s="514"/>
      <c r="K17" s="514"/>
      <c r="L17" s="514"/>
      <c r="M17" s="514"/>
      <c r="N17" s="514"/>
      <c r="O17" s="514"/>
      <c r="P17" s="515"/>
    </row>
    <row r="18" spans="1:16" ht="41.4">
      <c r="A18" s="11" t="s">
        <v>967</v>
      </c>
      <c r="C18" s="513"/>
      <c r="D18" s="514"/>
      <c r="E18" s="514"/>
      <c r="F18" s="514"/>
      <c r="G18" s="514"/>
      <c r="H18" s="514"/>
      <c r="I18" s="514"/>
      <c r="J18" s="514"/>
      <c r="K18" s="514"/>
      <c r="L18" s="514"/>
      <c r="M18" s="514"/>
      <c r="N18" s="514"/>
      <c r="O18" s="514"/>
      <c r="P18" s="515"/>
    </row>
    <row r="19" spans="1:16" ht="15" thickBot="1">
      <c r="A19" s="6"/>
      <c r="C19" s="513"/>
      <c r="D19" s="514"/>
      <c r="E19" s="514"/>
      <c r="F19" s="514"/>
      <c r="G19" s="514"/>
      <c r="H19" s="514"/>
      <c r="I19" s="514"/>
      <c r="J19" s="514"/>
      <c r="K19" s="514"/>
      <c r="L19" s="514"/>
      <c r="M19" s="514"/>
      <c r="N19" s="514"/>
      <c r="O19" s="514"/>
      <c r="P19" s="515"/>
    </row>
    <row r="20" spans="1:16">
      <c r="C20" s="513"/>
      <c r="D20" s="514"/>
      <c r="E20" s="514"/>
      <c r="F20" s="514"/>
      <c r="G20" s="514"/>
      <c r="H20" s="514"/>
      <c r="I20" s="514"/>
      <c r="J20" s="514"/>
      <c r="K20" s="514"/>
      <c r="L20" s="514"/>
      <c r="M20" s="514"/>
      <c r="N20" s="514"/>
      <c r="O20" s="514"/>
      <c r="P20" s="515"/>
    </row>
    <row r="21" spans="1:16">
      <c r="C21" s="513"/>
      <c r="D21" s="514"/>
      <c r="E21" s="514"/>
      <c r="F21" s="514"/>
      <c r="G21" s="514"/>
      <c r="H21" s="514"/>
      <c r="I21" s="514"/>
      <c r="J21" s="514"/>
      <c r="K21" s="514"/>
      <c r="L21" s="514"/>
      <c r="M21" s="514"/>
      <c r="N21" s="514"/>
      <c r="O21" s="514"/>
      <c r="P21" s="515"/>
    </row>
    <row r="22" spans="1:16" hidden="1">
      <c r="A22" s="1" t="s">
        <v>968</v>
      </c>
      <c r="C22" s="513"/>
      <c r="D22" s="514"/>
      <c r="E22" s="514"/>
      <c r="F22" s="514"/>
      <c r="G22" s="514"/>
      <c r="H22" s="514"/>
      <c r="I22" s="514"/>
      <c r="J22" s="514"/>
      <c r="K22" s="514"/>
      <c r="L22" s="514"/>
      <c r="M22" s="514"/>
      <c r="N22" s="514"/>
      <c r="O22" s="514"/>
      <c r="P22" s="515"/>
    </row>
    <row r="23" spans="1:16" ht="14.7" hidden="1" customHeight="1">
      <c r="A23" s="1" t="s">
        <v>969</v>
      </c>
      <c r="C23" s="513"/>
      <c r="D23" s="514"/>
      <c r="E23" s="514"/>
      <c r="F23" s="514"/>
      <c r="G23" s="514"/>
      <c r="H23" s="514"/>
      <c r="I23" s="514"/>
      <c r="J23" s="514"/>
      <c r="K23" s="514"/>
      <c r="L23" s="514"/>
      <c r="M23" s="514"/>
      <c r="N23" s="514"/>
      <c r="O23" s="514"/>
      <c r="P23" s="515"/>
    </row>
    <row r="24" spans="1:16" ht="14.7" hidden="1" customHeight="1">
      <c r="A24" s="1" t="s">
        <v>970</v>
      </c>
      <c r="C24" s="513"/>
      <c r="D24" s="514"/>
      <c r="E24" s="514"/>
      <c r="F24" s="514"/>
      <c r="G24" s="514"/>
      <c r="H24" s="514"/>
      <c r="I24" s="514"/>
      <c r="J24" s="514"/>
      <c r="K24" s="514"/>
      <c r="L24" s="514"/>
      <c r="M24" s="514"/>
      <c r="N24" s="514"/>
      <c r="O24" s="514"/>
      <c r="P24" s="515"/>
    </row>
    <row r="25" spans="1:16" ht="14.7" hidden="1" customHeight="1">
      <c r="A25" s="1" t="s">
        <v>971</v>
      </c>
      <c r="C25" s="513"/>
      <c r="D25" s="514"/>
      <c r="E25" s="514"/>
      <c r="F25" s="514"/>
      <c r="G25" s="514"/>
      <c r="H25" s="514"/>
      <c r="I25" s="514"/>
      <c r="J25" s="514"/>
      <c r="K25" s="514"/>
      <c r="L25" s="514"/>
      <c r="M25" s="514"/>
      <c r="N25" s="514"/>
      <c r="O25" s="514"/>
      <c r="P25" s="515"/>
    </row>
    <row r="26" spans="1:16" ht="14.7" hidden="1" customHeight="1">
      <c r="A26" s="1" t="s">
        <v>972</v>
      </c>
      <c r="C26" s="513"/>
      <c r="D26" s="514"/>
      <c r="E26" s="514"/>
      <c r="F26" s="514"/>
      <c r="G26" s="514"/>
      <c r="H26" s="514"/>
      <c r="I26" s="514"/>
      <c r="J26" s="514"/>
      <c r="K26" s="514"/>
      <c r="L26" s="514"/>
      <c r="M26" s="514"/>
      <c r="N26" s="514"/>
      <c r="O26" s="514"/>
      <c r="P26" s="515"/>
    </row>
    <row r="27" spans="1:16" ht="15" thickBot="1">
      <c r="C27" s="516"/>
      <c r="D27" s="517"/>
      <c r="E27" s="517"/>
      <c r="F27" s="517"/>
      <c r="G27" s="517"/>
      <c r="H27" s="517"/>
      <c r="I27" s="517"/>
      <c r="J27" s="517"/>
      <c r="K27" s="517"/>
      <c r="L27" s="517"/>
      <c r="M27" s="517"/>
      <c r="N27" s="517"/>
      <c r="O27" s="517"/>
      <c r="P27" s="518"/>
    </row>
    <row r="28" spans="1:16"/>
    <row r="29" spans="1:16"/>
    <row r="30" spans="1:16"/>
    <row r="31" spans="1:16"/>
    <row r="32" spans="1:16"/>
    <row r="33"/>
  </sheetData>
  <mergeCells count="2">
    <mergeCell ref="C2:O2"/>
    <mergeCell ref="C3:P27"/>
  </mergeCells>
  <pageMargins left="0.7" right="0.7" top="0.75" bottom="0.75" header="0.3" footer="0.3"/>
  <pageSetup scale="55" orientation="portrait" r:id="rId1"/>
  <colBreaks count="1" manualBreakCount="1">
    <brk id="1" max="2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DF77A-1090-4492-B280-AFAB10421AA5}">
  <dimension ref="A1:M28"/>
  <sheetViews>
    <sheetView zoomScale="53" zoomScaleNormal="53" workbookViewId="0">
      <pane ySplit="3" topLeftCell="A26" activePane="bottomLeft" state="frozen"/>
      <selection pane="bottomLeft" activeCell="C32" sqref="C32"/>
    </sheetView>
  </sheetViews>
  <sheetFormatPr baseColWidth="10" defaultColWidth="11.44140625" defaultRowHeight="15" customHeight="1"/>
  <cols>
    <col min="2" max="2" width="14.33203125" customWidth="1"/>
    <col min="3" max="3" width="20.44140625" customWidth="1"/>
    <col min="4" max="4" width="25.33203125" customWidth="1"/>
    <col min="5" max="5" width="39.33203125" customWidth="1"/>
    <col min="6" max="6" width="15.6640625" customWidth="1"/>
    <col min="7" max="7" width="19.44140625" customWidth="1"/>
    <col min="8" max="8" width="11.44140625" hidden="1" customWidth="1"/>
    <col min="9" max="9" width="17.6640625" hidden="1" customWidth="1"/>
    <col min="10" max="13" width="5.6640625" hidden="1" customWidth="1"/>
    <col min="14" max="14" width="11.44140625" customWidth="1"/>
  </cols>
  <sheetData>
    <row r="1" spans="1:13" ht="14.4">
      <c r="I1" s="313" t="s">
        <v>973</v>
      </c>
      <c r="J1" s="327" t="s">
        <v>974</v>
      </c>
      <c r="K1" s="327" t="s">
        <v>975</v>
      </c>
      <c r="L1" s="327" t="s">
        <v>976</v>
      </c>
      <c r="M1" s="327" t="s">
        <v>977</v>
      </c>
    </row>
    <row r="2" spans="1:13" ht="15.6">
      <c r="A2" s="307"/>
      <c r="B2" s="307"/>
      <c r="C2" s="307"/>
      <c r="D2" s="525" t="s">
        <v>978</v>
      </c>
      <c r="E2" s="525"/>
      <c r="F2" s="525"/>
      <c r="G2" s="525"/>
      <c r="I2" s="312" t="s">
        <v>979</v>
      </c>
      <c r="J2" s="282"/>
      <c r="K2" s="282"/>
      <c r="L2" s="282"/>
      <c r="M2" s="282"/>
    </row>
    <row r="3" spans="1:13" ht="28.8">
      <c r="A3" s="308" t="s">
        <v>980</v>
      </c>
      <c r="B3" s="308" t="s">
        <v>981</v>
      </c>
      <c r="C3" s="308" t="s">
        <v>982</v>
      </c>
      <c r="D3" s="308" t="s">
        <v>983</v>
      </c>
      <c r="E3" s="308" t="s">
        <v>984</v>
      </c>
      <c r="F3" s="308" t="s">
        <v>985</v>
      </c>
      <c r="G3" s="308" t="s">
        <v>986</v>
      </c>
      <c r="I3" s="312" t="s">
        <v>987</v>
      </c>
      <c r="J3" s="331"/>
      <c r="K3" s="331"/>
      <c r="L3" s="331"/>
      <c r="M3" s="331"/>
    </row>
    <row r="4" spans="1:13" ht="100.8">
      <c r="A4" s="309">
        <v>1</v>
      </c>
      <c r="B4" s="309" t="s">
        <v>988</v>
      </c>
      <c r="C4" s="296" t="s">
        <v>989</v>
      </c>
      <c r="D4" s="310" t="s">
        <v>990</v>
      </c>
      <c r="E4" s="328" t="s">
        <v>991</v>
      </c>
      <c r="F4" s="311">
        <v>45342</v>
      </c>
      <c r="G4" s="310" t="s">
        <v>992</v>
      </c>
    </row>
    <row r="5" spans="1:13" ht="87" customHeight="1">
      <c r="A5" s="526">
        <v>2</v>
      </c>
      <c r="B5" s="526" t="s">
        <v>993</v>
      </c>
      <c r="C5" s="528" t="s">
        <v>994</v>
      </c>
      <c r="D5" s="521" t="s">
        <v>995</v>
      </c>
      <c r="E5" s="328" t="s">
        <v>996</v>
      </c>
      <c r="F5" s="530">
        <v>45415</v>
      </c>
      <c r="G5" s="531" t="s">
        <v>997</v>
      </c>
    </row>
    <row r="6" spans="1:13" ht="87" customHeight="1">
      <c r="A6" s="526"/>
      <c r="B6" s="526"/>
      <c r="C6" s="528"/>
      <c r="D6" s="529"/>
      <c r="E6" s="328" t="s">
        <v>998</v>
      </c>
      <c r="F6" s="530"/>
      <c r="G6" s="532"/>
    </row>
    <row r="7" spans="1:13" ht="87" customHeight="1">
      <c r="A7" s="526"/>
      <c r="B7" s="526"/>
      <c r="C7" s="528"/>
      <c r="D7" s="529"/>
      <c r="E7" s="329" t="s">
        <v>999</v>
      </c>
      <c r="F7" s="530"/>
      <c r="G7" s="532"/>
    </row>
    <row r="8" spans="1:13" ht="79.2" customHeight="1">
      <c r="A8" s="526"/>
      <c r="B8" s="526"/>
      <c r="C8" s="528"/>
      <c r="D8" s="529"/>
      <c r="E8" s="329" t="s">
        <v>1000</v>
      </c>
      <c r="F8" s="530"/>
      <c r="G8" s="532"/>
    </row>
    <row r="9" spans="1:13" ht="87" customHeight="1">
      <c r="A9" s="527"/>
      <c r="B9" s="527"/>
      <c r="C9" s="521"/>
      <c r="D9" s="529"/>
      <c r="E9" s="329" t="s">
        <v>1001</v>
      </c>
      <c r="F9" s="523"/>
      <c r="G9" s="533"/>
    </row>
    <row r="10" spans="1:13" ht="87" customHeight="1">
      <c r="A10" s="519">
        <v>3</v>
      </c>
      <c r="B10" s="519" t="s">
        <v>1002</v>
      </c>
      <c r="C10" s="492" t="s">
        <v>1003</v>
      </c>
      <c r="D10" s="492" t="s">
        <v>1004</v>
      </c>
      <c r="E10" s="296" t="s">
        <v>1005</v>
      </c>
      <c r="F10" s="523">
        <v>45415</v>
      </c>
      <c r="G10" s="521" t="s">
        <v>997</v>
      </c>
      <c r="H10" t="s">
        <v>1006</v>
      </c>
      <c r="I10" s="86"/>
    </row>
    <row r="11" spans="1:13" ht="87" customHeight="1">
      <c r="A11" s="519"/>
      <c r="B11" s="519"/>
      <c r="C11" s="492"/>
      <c r="D11" s="492"/>
      <c r="E11" s="296" t="s">
        <v>1007</v>
      </c>
      <c r="F11" s="524"/>
      <c r="G11" s="522"/>
      <c r="H11" t="s">
        <v>1006</v>
      </c>
      <c r="I11" s="86"/>
    </row>
    <row r="12" spans="1:13" ht="87" customHeight="1">
      <c r="A12" s="519">
        <v>4</v>
      </c>
      <c r="B12" s="519" t="s">
        <v>1008</v>
      </c>
      <c r="C12" s="492" t="s">
        <v>1003</v>
      </c>
      <c r="D12" s="492" t="s">
        <v>1009</v>
      </c>
      <c r="E12" s="296" t="s">
        <v>1010</v>
      </c>
      <c r="F12" s="520">
        <v>45415</v>
      </c>
      <c r="G12" s="492" t="s">
        <v>997</v>
      </c>
      <c r="H12" t="s">
        <v>1006</v>
      </c>
      <c r="I12" s="86"/>
    </row>
    <row r="13" spans="1:13" ht="87" customHeight="1">
      <c r="A13" s="519"/>
      <c r="B13" s="519"/>
      <c r="C13" s="492"/>
      <c r="D13" s="492"/>
      <c r="E13" s="296" t="s">
        <v>1011</v>
      </c>
      <c r="F13" s="492"/>
      <c r="G13" s="492"/>
      <c r="H13" t="s">
        <v>1006</v>
      </c>
      <c r="I13" s="86"/>
    </row>
    <row r="14" spans="1:13" ht="87" customHeight="1">
      <c r="A14" s="519"/>
      <c r="B14" s="519"/>
      <c r="C14" s="492"/>
      <c r="D14" s="492"/>
      <c r="E14" s="296" t="s">
        <v>1012</v>
      </c>
      <c r="F14" s="492"/>
      <c r="G14" s="492"/>
      <c r="H14" t="s">
        <v>1006</v>
      </c>
      <c r="I14" s="86"/>
    </row>
    <row r="15" spans="1:13" ht="87" customHeight="1">
      <c r="A15" s="519"/>
      <c r="B15" s="519"/>
      <c r="C15" s="492"/>
      <c r="D15" s="492"/>
      <c r="E15" s="296" t="s">
        <v>1013</v>
      </c>
      <c r="F15" s="492"/>
      <c r="G15" s="492"/>
      <c r="H15" t="s">
        <v>1006</v>
      </c>
      <c r="I15" s="86"/>
    </row>
    <row r="16" spans="1:13" ht="15.6" customHeight="1">
      <c r="A16" s="519">
        <v>5</v>
      </c>
      <c r="B16" s="519" t="s">
        <v>1014</v>
      </c>
      <c r="C16" s="492" t="s">
        <v>1015</v>
      </c>
      <c r="D16" s="492" t="s">
        <v>1016</v>
      </c>
      <c r="E16" s="296" t="s">
        <v>1017</v>
      </c>
      <c r="F16" s="520">
        <v>45415</v>
      </c>
      <c r="G16" s="492" t="s">
        <v>997</v>
      </c>
      <c r="H16" t="s">
        <v>1006</v>
      </c>
      <c r="I16" s="295"/>
    </row>
    <row r="17" spans="1:9" ht="14.4">
      <c r="A17" s="519"/>
      <c r="B17" s="519"/>
      <c r="C17" s="492"/>
      <c r="D17" s="492"/>
      <c r="E17" s="296" t="s">
        <v>1018</v>
      </c>
      <c r="F17" s="492"/>
      <c r="G17" s="492"/>
      <c r="H17" t="s">
        <v>1006</v>
      </c>
      <c r="I17" t="s">
        <v>1019</v>
      </c>
    </row>
    <row r="18" spans="1:9" ht="28.8">
      <c r="A18" s="519"/>
      <c r="B18" s="519"/>
      <c r="C18" s="492"/>
      <c r="D18" s="492"/>
      <c r="E18" s="296" t="s">
        <v>1020</v>
      </c>
      <c r="F18" s="492"/>
      <c r="G18" s="492"/>
      <c r="H18" t="s">
        <v>1006</v>
      </c>
    </row>
    <row r="19" spans="1:9" ht="14.7" customHeight="1">
      <c r="A19" s="519"/>
      <c r="B19" s="519"/>
      <c r="C19" s="492"/>
      <c r="D19" s="492"/>
      <c r="E19" s="296" t="s">
        <v>1021</v>
      </c>
      <c r="F19" s="492"/>
      <c r="G19" s="492"/>
      <c r="H19" t="s">
        <v>1022</v>
      </c>
    </row>
    <row r="20" spans="1:9" ht="15" customHeight="1">
      <c r="A20" s="519"/>
      <c r="B20" s="519"/>
      <c r="C20" s="492"/>
      <c r="D20" s="492"/>
      <c r="E20" s="330" t="s">
        <v>1023</v>
      </c>
      <c r="F20" s="492"/>
      <c r="G20" s="492"/>
      <c r="H20" t="s">
        <v>1024</v>
      </c>
    </row>
    <row r="21" spans="1:9" ht="68.7" customHeight="1">
      <c r="A21" s="519">
        <v>6</v>
      </c>
      <c r="B21" s="519" t="s">
        <v>1025</v>
      </c>
      <c r="C21" s="492" t="s">
        <v>1026</v>
      </c>
      <c r="D21" s="492" t="s">
        <v>1027</v>
      </c>
      <c r="E21" s="296" t="s">
        <v>1028</v>
      </c>
      <c r="F21" s="342">
        <v>45415</v>
      </c>
      <c r="G21" s="521" t="s">
        <v>997</v>
      </c>
    </row>
    <row r="22" spans="1:9" ht="73.2" hidden="1" customHeight="1">
      <c r="A22" s="519"/>
      <c r="B22" s="519"/>
      <c r="C22" s="492" t="s">
        <v>1029</v>
      </c>
      <c r="D22" s="492"/>
      <c r="E22" s="296" t="s">
        <v>1030</v>
      </c>
      <c r="F22" s="296"/>
      <c r="G22" s="522"/>
      <c r="H22" t="s">
        <v>1031</v>
      </c>
    </row>
    <row r="23" spans="1:9" ht="83.4" customHeight="1">
      <c r="A23" s="492">
        <v>7</v>
      </c>
      <c r="B23" s="519" t="s">
        <v>1032</v>
      </c>
      <c r="C23" s="492" t="s">
        <v>1033</v>
      </c>
      <c r="D23" s="492" t="s">
        <v>1034</v>
      </c>
      <c r="E23" s="334" t="s">
        <v>1035</v>
      </c>
      <c r="F23" s="520">
        <v>45415</v>
      </c>
      <c r="G23" s="492" t="s">
        <v>997</v>
      </c>
      <c r="H23" t="s">
        <v>1036</v>
      </c>
      <c r="I23">
        <f>27500-10392</f>
        <v>17108</v>
      </c>
    </row>
    <row r="24" spans="1:9" ht="75.599999999999994" customHeight="1">
      <c r="A24" s="492"/>
      <c r="B24" s="519"/>
      <c r="C24" s="492"/>
      <c r="D24" s="492"/>
      <c r="E24" s="334" t="s">
        <v>853</v>
      </c>
      <c r="F24" s="492"/>
      <c r="G24" s="492"/>
      <c r="H24" t="s">
        <v>1006</v>
      </c>
    </row>
    <row r="25" spans="1:9" ht="75.599999999999994" customHeight="1">
      <c r="A25" s="492"/>
      <c r="B25" s="519"/>
      <c r="C25" s="492"/>
      <c r="D25" s="492"/>
      <c r="E25" s="334" t="s">
        <v>858</v>
      </c>
      <c r="F25" s="492"/>
      <c r="G25" s="492"/>
      <c r="H25" t="s">
        <v>1006</v>
      </c>
    </row>
    <row r="26" spans="1:9" ht="172.8">
      <c r="A26" s="330">
        <v>8</v>
      </c>
      <c r="B26" s="296" t="s">
        <v>1037</v>
      </c>
      <c r="C26" s="296" t="s">
        <v>1038</v>
      </c>
      <c r="D26" s="296" t="s">
        <v>1039</v>
      </c>
      <c r="E26" s="86" t="s">
        <v>1040</v>
      </c>
      <c r="F26" s="333">
        <v>45415</v>
      </c>
      <c r="G26" s="310" t="s">
        <v>997</v>
      </c>
      <c r="H26" t="s">
        <v>1006</v>
      </c>
    </row>
    <row r="27" spans="1:9" ht="15" customHeight="1">
      <c r="C27" s="332"/>
    </row>
    <row r="28" spans="1:9" ht="15" customHeight="1">
      <c r="C28" s="332"/>
    </row>
  </sheetData>
  <mergeCells count="36">
    <mergeCell ref="A10:A11"/>
    <mergeCell ref="B10:B11"/>
    <mergeCell ref="C10:C11"/>
    <mergeCell ref="B12:B15"/>
    <mergeCell ref="A12:A15"/>
    <mergeCell ref="C12:C15"/>
    <mergeCell ref="D2:G2"/>
    <mergeCell ref="A5:A9"/>
    <mergeCell ref="B5:B9"/>
    <mergeCell ref="C5:C9"/>
    <mergeCell ref="D5:D9"/>
    <mergeCell ref="F5:F9"/>
    <mergeCell ref="G5:G9"/>
    <mergeCell ref="G12:G15"/>
    <mergeCell ref="G16:G20"/>
    <mergeCell ref="B23:B25"/>
    <mergeCell ref="C23:C25"/>
    <mergeCell ref="G10:G11"/>
    <mergeCell ref="G21:G22"/>
    <mergeCell ref="D10:D11"/>
    <mergeCell ref="G23:G25"/>
    <mergeCell ref="B21:B22"/>
    <mergeCell ref="C21:C22"/>
    <mergeCell ref="D21:D22"/>
    <mergeCell ref="D23:D25"/>
    <mergeCell ref="F10:F11"/>
    <mergeCell ref="A23:A25"/>
    <mergeCell ref="A21:A22"/>
    <mergeCell ref="F12:F15"/>
    <mergeCell ref="F23:F25"/>
    <mergeCell ref="A16:A20"/>
    <mergeCell ref="B16:B20"/>
    <mergeCell ref="C16:C20"/>
    <mergeCell ref="D16:D20"/>
    <mergeCell ref="F16:F20"/>
    <mergeCell ref="D12:D15"/>
  </mergeCells>
  <dataValidations count="4">
    <dataValidation allowBlank="1" showInputMessage="1" showErrorMessage="1" promptTitle="Tener en cuenta" prompt="indique el valor del producto o salida a alcanzar en la vigencia, en la misma unidad de medidad de las metas periódo" sqref="I10:I16" xr:uid="{5362044B-BDD4-4CD3-9CC7-FAE1780E5B37}"/>
    <dataValidation allowBlank="1" showInputMessage="1" showErrorMessage="1" promptTitle="Tener en cuenta" prompt="teniendo en cuenta la unidad de medida, indique el valor del producto o salida a alcanzar en la vigencia" sqref="I10:I16" xr:uid="{87F58154-653A-4DD2-8400-606E3153A143}"/>
    <dataValidation allowBlank="1" showInputMessage="1" showErrorMessage="1" promptTitle="Recuerde:" prompt="como la unidad de medida es porcentaje, la fórmula debe ser una relación de dos variables, multiplicada por 100" sqref="E23:E25" xr:uid="{E0B962DA-0597-40F3-A5AA-94EC301698D5}"/>
    <dataValidation allowBlank="1" showErrorMessage="1" promptTitle="Tener en cuenta" prompt="La acción estratégica debe iniciar con un verbo en infinitivo y debe contribuir al alcance del objetivo estratégico." sqref="E23:E25" xr:uid="{33423366-52F9-40A7-98CB-A9EF4FBF9FB8}"/>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5C613-EF48-4638-8A83-231E0A6E8BB4}">
  <sheetPr codeName="Hoja5"/>
  <dimension ref="A1:N157"/>
  <sheetViews>
    <sheetView topLeftCell="D1" workbookViewId="0">
      <selection activeCell="G16" sqref="G16"/>
    </sheetView>
  </sheetViews>
  <sheetFormatPr baseColWidth="10" defaultColWidth="11.44140625" defaultRowHeight="14.4"/>
  <cols>
    <col min="2" max="2" width="109.44140625" bestFit="1" customWidth="1"/>
    <col min="3" max="3" width="250.5546875" bestFit="1" customWidth="1"/>
    <col min="4" max="4" width="6" customWidth="1"/>
    <col min="5" max="5" width="67.5546875" bestFit="1" customWidth="1"/>
    <col min="7" max="7" width="71" bestFit="1" customWidth="1"/>
    <col min="9" max="9" width="37.33203125" bestFit="1" customWidth="1"/>
    <col min="11" max="11" width="47.5546875" bestFit="1" customWidth="1"/>
  </cols>
  <sheetData>
    <row r="1" spans="1:14">
      <c r="B1" s="22" t="s">
        <v>1041</v>
      </c>
      <c r="C1" s="22" t="s">
        <v>1042</v>
      </c>
      <c r="E1" s="22" t="s">
        <v>1043</v>
      </c>
      <c r="G1" s="22" t="s">
        <v>1044</v>
      </c>
      <c r="I1" s="24" t="s">
        <v>1045</v>
      </c>
      <c r="K1" s="22" t="s">
        <v>1046</v>
      </c>
      <c r="N1" s="22" t="s">
        <v>1047</v>
      </c>
    </row>
    <row r="2" spans="1:14">
      <c r="B2" s="22"/>
      <c r="C2" t="s">
        <v>1048</v>
      </c>
      <c r="E2" s="22"/>
      <c r="G2" s="22"/>
      <c r="I2" s="24"/>
      <c r="K2" s="22"/>
      <c r="N2" s="25" t="s">
        <v>142</v>
      </c>
    </row>
    <row r="3" spans="1:14" ht="17.25" customHeight="1">
      <c r="A3">
        <v>1</v>
      </c>
      <c r="B3" t="s">
        <v>1049</v>
      </c>
      <c r="C3" t="s">
        <v>1050</v>
      </c>
      <c r="D3">
        <v>1</v>
      </c>
      <c r="E3" s="1" t="s">
        <v>55</v>
      </c>
      <c r="F3">
        <v>1</v>
      </c>
      <c r="G3" t="s">
        <v>56</v>
      </c>
      <c r="H3">
        <v>1</v>
      </c>
      <c r="I3" t="s">
        <v>1051</v>
      </c>
      <c r="K3" s="23" t="s">
        <v>221</v>
      </c>
      <c r="N3" s="25" t="s">
        <v>900</v>
      </c>
    </row>
    <row r="4" spans="1:14" ht="17.25" customHeight="1">
      <c r="A4">
        <v>2</v>
      </c>
      <c r="B4" t="s">
        <v>1052</v>
      </c>
      <c r="C4" t="s">
        <v>1053</v>
      </c>
      <c r="D4">
        <v>2</v>
      </c>
      <c r="E4" s="1" t="s">
        <v>375</v>
      </c>
      <c r="F4">
        <v>2</v>
      </c>
      <c r="G4" s="33" t="s">
        <v>514</v>
      </c>
      <c r="H4">
        <v>2</v>
      </c>
      <c r="I4" t="s">
        <v>1054</v>
      </c>
      <c r="K4" s="23" t="s">
        <v>46</v>
      </c>
      <c r="N4" s="25" t="s">
        <v>57</v>
      </c>
    </row>
    <row r="5" spans="1:14" ht="17.25" customHeight="1">
      <c r="A5">
        <v>3</v>
      </c>
      <c r="B5" s="273" t="s">
        <v>1055</v>
      </c>
      <c r="C5" t="s">
        <v>1056</v>
      </c>
      <c r="D5">
        <v>3</v>
      </c>
      <c r="E5" s="1" t="s">
        <v>586</v>
      </c>
      <c r="F5">
        <v>3</v>
      </c>
      <c r="G5" s="34" t="s">
        <v>459</v>
      </c>
      <c r="H5">
        <v>3</v>
      </c>
      <c r="I5" t="s">
        <v>237</v>
      </c>
      <c r="K5" s="23" t="s">
        <v>167</v>
      </c>
      <c r="N5" s="25" t="s">
        <v>907</v>
      </c>
    </row>
    <row r="6" spans="1:14" ht="17.25" customHeight="1">
      <c r="A6">
        <v>4</v>
      </c>
      <c r="B6" s="273" t="s">
        <v>1057</v>
      </c>
      <c r="C6" s="26" t="s">
        <v>1058</v>
      </c>
      <c r="D6">
        <v>4</v>
      </c>
      <c r="E6" s="1" t="s">
        <v>672</v>
      </c>
      <c r="F6">
        <v>4</v>
      </c>
      <c r="G6" s="34" t="s">
        <v>628</v>
      </c>
      <c r="H6">
        <v>4</v>
      </c>
      <c r="I6" t="s">
        <v>321</v>
      </c>
      <c r="K6" s="23" t="s">
        <v>470</v>
      </c>
      <c r="N6" s="25" t="s">
        <v>541</v>
      </c>
    </row>
    <row r="7" spans="1:14" ht="17.25" customHeight="1">
      <c r="A7">
        <v>5</v>
      </c>
      <c r="B7" s="273" t="s">
        <v>1059</v>
      </c>
      <c r="C7" t="s">
        <v>1060</v>
      </c>
      <c r="D7">
        <v>5</v>
      </c>
      <c r="E7" s="1" t="s">
        <v>1061</v>
      </c>
      <c r="F7">
        <v>5</v>
      </c>
      <c r="G7" s="34" t="s">
        <v>617</v>
      </c>
      <c r="H7">
        <v>5</v>
      </c>
      <c r="I7" t="s">
        <v>694</v>
      </c>
      <c r="K7" s="23" t="s">
        <v>278</v>
      </c>
      <c r="N7" s="25" t="s">
        <v>767</v>
      </c>
    </row>
    <row r="8" spans="1:14" ht="17.25" customHeight="1">
      <c r="A8">
        <v>6</v>
      </c>
      <c r="B8" t="s">
        <v>374</v>
      </c>
      <c r="C8" t="s">
        <v>1062</v>
      </c>
      <c r="D8">
        <v>6</v>
      </c>
      <c r="E8" s="1" t="s">
        <v>73</v>
      </c>
      <c r="F8">
        <v>6</v>
      </c>
      <c r="G8" s="34" t="s">
        <v>281</v>
      </c>
      <c r="H8">
        <v>6</v>
      </c>
      <c r="I8" t="s">
        <v>407</v>
      </c>
      <c r="K8" s="23" t="s">
        <v>842</v>
      </c>
      <c r="N8" s="25" t="s">
        <v>1063</v>
      </c>
    </row>
    <row r="9" spans="1:14" ht="17.25" customHeight="1">
      <c r="A9">
        <v>7</v>
      </c>
      <c r="B9" s="273" t="s">
        <v>1064</v>
      </c>
      <c r="C9" t="s">
        <v>1065</v>
      </c>
      <c r="D9">
        <v>7</v>
      </c>
      <c r="E9" s="1" t="s">
        <v>141</v>
      </c>
      <c r="F9">
        <v>7</v>
      </c>
      <c r="G9" s="34" t="s">
        <v>662</v>
      </c>
      <c r="H9">
        <v>7</v>
      </c>
      <c r="I9" t="s">
        <v>862</v>
      </c>
      <c r="K9" s="23" t="s">
        <v>1066</v>
      </c>
      <c r="N9" s="25" t="s">
        <v>37</v>
      </c>
    </row>
    <row r="10" spans="1:14" ht="17.25" customHeight="1">
      <c r="A10">
        <v>8</v>
      </c>
      <c r="B10" t="s">
        <v>898</v>
      </c>
      <c r="C10" s="26" t="s">
        <v>1067</v>
      </c>
      <c r="D10">
        <v>8</v>
      </c>
      <c r="E10" s="1" t="s">
        <v>486</v>
      </c>
      <c r="F10">
        <v>8</v>
      </c>
      <c r="G10" s="34" t="s">
        <v>640</v>
      </c>
      <c r="H10">
        <v>8</v>
      </c>
      <c r="I10" t="s">
        <v>119</v>
      </c>
      <c r="K10" s="23" t="s">
        <v>1068</v>
      </c>
    </row>
    <row r="11" spans="1:14">
      <c r="A11">
        <v>9</v>
      </c>
      <c r="B11" t="s">
        <v>1069</v>
      </c>
      <c r="C11" t="s">
        <v>1070</v>
      </c>
      <c r="D11">
        <v>9</v>
      </c>
      <c r="E11" s="1" t="s">
        <v>82</v>
      </c>
      <c r="F11">
        <v>9</v>
      </c>
      <c r="G11" s="34" t="s">
        <v>651</v>
      </c>
      <c r="H11">
        <v>9</v>
      </c>
      <c r="I11" t="s">
        <v>290</v>
      </c>
      <c r="K11" s="23" t="s">
        <v>1071</v>
      </c>
    </row>
    <row r="12" spans="1:14" ht="17.25" customHeight="1">
      <c r="A12">
        <v>10</v>
      </c>
      <c r="B12" t="s">
        <v>1072</v>
      </c>
      <c r="C12" t="s">
        <v>1073</v>
      </c>
      <c r="D12">
        <v>10</v>
      </c>
      <c r="E12" s="1" t="s">
        <v>513</v>
      </c>
      <c r="F12">
        <v>10</v>
      </c>
      <c r="G12" s="34" t="s">
        <v>36</v>
      </c>
      <c r="H12">
        <v>10</v>
      </c>
      <c r="I12" t="s">
        <v>510</v>
      </c>
      <c r="K12" s="23" t="s">
        <v>1074</v>
      </c>
    </row>
    <row r="13" spans="1:14" ht="17.25" customHeight="1">
      <c r="A13">
        <v>11</v>
      </c>
      <c r="B13" t="s">
        <v>1075</v>
      </c>
      <c r="C13" t="s">
        <v>1076</v>
      </c>
      <c r="D13">
        <v>11</v>
      </c>
      <c r="E13" s="1" t="s">
        <v>363</v>
      </c>
      <c r="F13">
        <v>11</v>
      </c>
      <c r="G13" s="34" t="s">
        <v>758</v>
      </c>
      <c r="H13">
        <v>11</v>
      </c>
      <c r="I13" t="s">
        <v>1077</v>
      </c>
      <c r="K13" s="23" t="s">
        <v>1078</v>
      </c>
    </row>
    <row r="14" spans="1:14" ht="17.25" customHeight="1">
      <c r="A14">
        <v>12</v>
      </c>
      <c r="B14" t="s">
        <v>1079</v>
      </c>
      <c r="C14" t="s">
        <v>1080</v>
      </c>
      <c r="D14">
        <v>12</v>
      </c>
      <c r="E14" s="1" t="s">
        <v>176</v>
      </c>
      <c r="F14">
        <v>12</v>
      </c>
      <c r="G14" s="34" t="s">
        <v>192</v>
      </c>
      <c r="H14">
        <v>12</v>
      </c>
      <c r="I14" t="s">
        <v>427</v>
      </c>
      <c r="K14" s="23" t="s">
        <v>1081</v>
      </c>
    </row>
    <row r="15" spans="1:14" ht="17.25" customHeight="1">
      <c r="A15">
        <v>13</v>
      </c>
      <c r="B15" t="s">
        <v>1082</v>
      </c>
      <c r="C15" t="s">
        <v>1083</v>
      </c>
      <c r="D15">
        <v>13</v>
      </c>
      <c r="E15" s="1" t="s">
        <v>451</v>
      </c>
      <c r="F15">
        <v>13</v>
      </c>
      <c r="G15" s="34" t="s">
        <v>177</v>
      </c>
      <c r="H15">
        <v>13</v>
      </c>
      <c r="I15" t="s">
        <v>832</v>
      </c>
      <c r="K15" s="23" t="s">
        <v>1084</v>
      </c>
    </row>
    <row r="16" spans="1:14" ht="17.25" customHeight="1">
      <c r="A16">
        <v>14</v>
      </c>
      <c r="B16" t="s">
        <v>1085</v>
      </c>
      <c r="C16" t="s">
        <v>1086</v>
      </c>
      <c r="D16">
        <v>14</v>
      </c>
      <c r="E16" s="1" t="s">
        <v>104</v>
      </c>
      <c r="F16">
        <v>14</v>
      </c>
      <c r="G16" s="34" t="s">
        <v>1087</v>
      </c>
      <c r="H16">
        <v>14</v>
      </c>
      <c r="I16" t="s">
        <v>470</v>
      </c>
      <c r="K16" s="23" t="s">
        <v>1088</v>
      </c>
    </row>
    <row r="17" spans="1:11" ht="17.25" customHeight="1">
      <c r="A17">
        <v>15</v>
      </c>
      <c r="B17" t="s">
        <v>103</v>
      </c>
      <c r="C17" t="s">
        <v>1089</v>
      </c>
      <c r="D17">
        <v>15</v>
      </c>
      <c r="E17" s="1" t="s">
        <v>198</v>
      </c>
      <c r="F17">
        <v>15</v>
      </c>
      <c r="G17" s="34" t="s">
        <v>568</v>
      </c>
      <c r="H17">
        <v>15</v>
      </c>
      <c r="I17" t="s">
        <v>221</v>
      </c>
      <c r="K17" s="23" t="s">
        <v>1090</v>
      </c>
    </row>
    <row r="18" spans="1:11" ht="17.25" customHeight="1">
      <c r="A18">
        <v>16</v>
      </c>
      <c r="B18" s="273" t="s">
        <v>1091</v>
      </c>
      <c r="C18" t="s">
        <v>1092</v>
      </c>
      <c r="D18">
        <v>16</v>
      </c>
      <c r="E18" s="1" t="s">
        <v>67</v>
      </c>
      <c r="F18">
        <v>16</v>
      </c>
      <c r="G18" s="34" t="s">
        <v>577</v>
      </c>
      <c r="H18">
        <v>16</v>
      </c>
      <c r="I18" t="s">
        <v>46</v>
      </c>
      <c r="K18" s="23" t="s">
        <v>1093</v>
      </c>
    </row>
    <row r="19" spans="1:11" ht="17.25" customHeight="1">
      <c r="A19">
        <v>17</v>
      </c>
      <c r="C19" t="s">
        <v>1094</v>
      </c>
      <c r="D19">
        <v>17</v>
      </c>
      <c r="E19" s="1" t="s">
        <v>429</v>
      </c>
      <c r="F19">
        <v>17</v>
      </c>
      <c r="G19" s="33" t="s">
        <v>523</v>
      </c>
      <c r="H19">
        <v>17</v>
      </c>
      <c r="I19" t="s">
        <v>167</v>
      </c>
      <c r="K19" s="23" t="s">
        <v>1095</v>
      </c>
    </row>
    <row r="20" spans="1:11" ht="17.25" customHeight="1">
      <c r="D20">
        <v>18</v>
      </c>
      <c r="E20" s="1" t="s">
        <v>576</v>
      </c>
      <c r="F20">
        <v>18</v>
      </c>
      <c r="G20" s="33" t="s">
        <v>529</v>
      </c>
      <c r="H20">
        <v>18</v>
      </c>
      <c r="I20" t="s">
        <v>278</v>
      </c>
      <c r="K20" s="23"/>
    </row>
    <row r="21" spans="1:11" ht="17.25" customHeight="1">
      <c r="A21">
        <v>18</v>
      </c>
      <c r="C21" t="s">
        <v>54</v>
      </c>
      <c r="D21">
        <v>19</v>
      </c>
      <c r="E21" s="1" t="s">
        <v>1096</v>
      </c>
      <c r="F21">
        <v>19</v>
      </c>
      <c r="G21" s="33" t="s">
        <v>1097</v>
      </c>
      <c r="H21">
        <v>19</v>
      </c>
      <c r="I21" t="s">
        <v>842</v>
      </c>
      <c r="K21" s="23" t="s">
        <v>1098</v>
      </c>
    </row>
    <row r="22" spans="1:11" ht="17.25" customHeight="1">
      <c r="A22">
        <v>19</v>
      </c>
      <c r="D22">
        <v>20</v>
      </c>
      <c r="E22" s="1" t="s">
        <v>458</v>
      </c>
      <c r="F22">
        <v>20</v>
      </c>
      <c r="G22" s="33" t="s">
        <v>1099</v>
      </c>
      <c r="I22" s="23"/>
      <c r="K22" s="23" t="s">
        <v>1100</v>
      </c>
    </row>
    <row r="23" spans="1:11" ht="18.75" customHeight="1">
      <c r="A23">
        <v>20</v>
      </c>
      <c r="B23" t="s">
        <v>1101</v>
      </c>
      <c r="E23" t="s">
        <v>37</v>
      </c>
      <c r="F23">
        <v>21</v>
      </c>
      <c r="G23" s="33" t="s">
        <v>37</v>
      </c>
      <c r="I23" s="23"/>
      <c r="K23" s="23" t="s">
        <v>1102</v>
      </c>
    </row>
    <row r="24" spans="1:11" ht="18.75" customHeight="1">
      <c r="A24">
        <v>21</v>
      </c>
      <c r="K24" s="23" t="s">
        <v>1103</v>
      </c>
    </row>
    <row r="25" spans="1:11" ht="18.75" customHeight="1">
      <c r="A25">
        <v>22</v>
      </c>
      <c r="I25" s="23"/>
      <c r="K25" s="23" t="s">
        <v>1104</v>
      </c>
    </row>
    <row r="26" spans="1:11" ht="18.75" customHeight="1">
      <c r="A26">
        <v>23</v>
      </c>
      <c r="I26" s="23"/>
      <c r="K26" s="23" t="s">
        <v>1105</v>
      </c>
    </row>
    <row r="27" spans="1:11" ht="18.75" customHeight="1">
      <c r="A27">
        <v>24</v>
      </c>
      <c r="K27" s="23" t="s">
        <v>1106</v>
      </c>
    </row>
    <row r="28" spans="1:11">
      <c r="K28" s="23" t="s">
        <v>1107</v>
      </c>
    </row>
    <row r="29" spans="1:11">
      <c r="K29" s="23" t="s">
        <v>1108</v>
      </c>
    </row>
    <row r="30" spans="1:11">
      <c r="K30" s="23" t="s">
        <v>1109</v>
      </c>
    </row>
    <row r="31" spans="1:11">
      <c r="K31" s="23" t="s">
        <v>1110</v>
      </c>
    </row>
    <row r="32" spans="1:11">
      <c r="K32" s="23" t="s">
        <v>1111</v>
      </c>
    </row>
    <row r="33" spans="1:11">
      <c r="K33" s="23" t="s">
        <v>1112</v>
      </c>
    </row>
    <row r="34" spans="1:11" ht="20.399999999999999">
      <c r="A34" t="s">
        <v>952</v>
      </c>
      <c r="K34" s="23" t="s">
        <v>1113</v>
      </c>
    </row>
    <row r="35" spans="1:11" ht="20.399999999999999">
      <c r="A35" t="s">
        <v>953</v>
      </c>
      <c r="K35" s="23" t="s">
        <v>832</v>
      </c>
    </row>
    <row r="36" spans="1:11" ht="20.399999999999999">
      <c r="A36" t="s">
        <v>954</v>
      </c>
      <c r="K36" s="23" t="s">
        <v>1114</v>
      </c>
    </row>
    <row r="37" spans="1:11" ht="20.399999999999999">
      <c r="A37" t="s">
        <v>955</v>
      </c>
      <c r="K37" s="23" t="s">
        <v>1115</v>
      </c>
    </row>
    <row r="38" spans="1:11" ht="20.399999999999999">
      <c r="A38" t="s">
        <v>956</v>
      </c>
      <c r="K38" s="23" t="s">
        <v>1116</v>
      </c>
    </row>
    <row r="39" spans="1:11" ht="20.399999999999999">
      <c r="A39" t="s">
        <v>957</v>
      </c>
      <c r="K39" s="23" t="s">
        <v>1117</v>
      </c>
    </row>
    <row r="40" spans="1:11" ht="20.399999999999999">
      <c r="A40" t="s">
        <v>958</v>
      </c>
      <c r="K40" s="23" t="s">
        <v>1118</v>
      </c>
    </row>
    <row r="41" spans="1:11" ht="20.399999999999999">
      <c r="A41" t="s">
        <v>959</v>
      </c>
      <c r="K41" s="23" t="s">
        <v>1119</v>
      </c>
    </row>
    <row r="42" spans="1:11" ht="20.399999999999999">
      <c r="A42" t="s">
        <v>960</v>
      </c>
    </row>
    <row r="43" spans="1:11" ht="20.399999999999999">
      <c r="A43" t="s">
        <v>961</v>
      </c>
    </row>
    <row r="44" spans="1:11" ht="20.399999999999999">
      <c r="A44" t="s">
        <v>962</v>
      </c>
    </row>
    <row r="45" spans="1:11" ht="20.399999999999999">
      <c r="A45" t="s">
        <v>963</v>
      </c>
    </row>
    <row r="46" spans="1:11" ht="20.399999999999999">
      <c r="A46" t="s">
        <v>964</v>
      </c>
    </row>
    <row r="47" spans="1:11" ht="20.399999999999999">
      <c r="A47" t="s">
        <v>965</v>
      </c>
    </row>
    <row r="48" spans="1:11" ht="20.399999999999999">
      <c r="A48" t="s">
        <v>966</v>
      </c>
    </row>
    <row r="49" spans="1:1" ht="20.399999999999999">
      <c r="A49" t="s">
        <v>967</v>
      </c>
    </row>
    <row r="58" spans="1:1">
      <c r="A58" s="38">
        <v>0.05</v>
      </c>
    </row>
    <row r="59" spans="1:1">
      <c r="A59" s="38">
        <v>0.1</v>
      </c>
    </row>
    <row r="60" spans="1:1">
      <c r="A60" s="38">
        <v>0.15</v>
      </c>
    </row>
    <row r="61" spans="1:1">
      <c r="A61" s="38">
        <v>0.2</v>
      </c>
    </row>
    <row r="62" spans="1:1">
      <c r="A62" s="38">
        <v>0.25</v>
      </c>
    </row>
    <row r="63" spans="1:1">
      <c r="A63" s="38">
        <v>0.3</v>
      </c>
    </row>
    <row r="64" spans="1:1">
      <c r="A64" s="38">
        <v>0.35</v>
      </c>
    </row>
    <row r="65" spans="1:1">
      <c r="A65" s="38">
        <v>0.4</v>
      </c>
    </row>
    <row r="66" spans="1:1">
      <c r="A66" s="38">
        <v>0.45</v>
      </c>
    </row>
    <row r="67" spans="1:1">
      <c r="A67" s="38">
        <v>0.5</v>
      </c>
    </row>
    <row r="68" spans="1:1">
      <c r="A68" s="38">
        <v>0.55000000000000004</v>
      </c>
    </row>
    <row r="69" spans="1:1">
      <c r="A69" s="38">
        <v>0.6</v>
      </c>
    </row>
    <row r="70" spans="1:1">
      <c r="A70" s="38">
        <v>0.65</v>
      </c>
    </row>
    <row r="71" spans="1:1">
      <c r="A71" s="38">
        <v>0.7</v>
      </c>
    </row>
    <row r="72" spans="1:1">
      <c r="A72" s="38">
        <v>0.75</v>
      </c>
    </row>
    <row r="73" spans="1:1">
      <c r="A73" s="38">
        <v>0.8</v>
      </c>
    </row>
    <row r="74" spans="1:1">
      <c r="A74" s="38">
        <v>0.85</v>
      </c>
    </row>
    <row r="75" spans="1:1">
      <c r="A75" s="38">
        <v>0.9</v>
      </c>
    </row>
    <row r="76" spans="1:1">
      <c r="A76" s="38">
        <v>0.95</v>
      </c>
    </row>
    <row r="77" spans="1:1">
      <c r="A77" s="38">
        <v>1</v>
      </c>
    </row>
    <row r="78" spans="1:1">
      <c r="A78" s="38">
        <v>1.05</v>
      </c>
    </row>
    <row r="79" spans="1:1">
      <c r="A79" s="38">
        <v>1.1000000000000001</v>
      </c>
    </row>
    <row r="80" spans="1:1">
      <c r="A80" s="38">
        <v>1.1499999999999999</v>
      </c>
    </row>
    <row r="81" spans="1:1">
      <c r="A81" s="38">
        <v>1.2</v>
      </c>
    </row>
    <row r="82" spans="1:1">
      <c r="A82" s="38">
        <v>1.25</v>
      </c>
    </row>
    <row r="83" spans="1:1">
      <c r="A83" s="38">
        <v>1.3</v>
      </c>
    </row>
    <row r="84" spans="1:1">
      <c r="A84" s="38">
        <v>1.35</v>
      </c>
    </row>
    <row r="85" spans="1:1">
      <c r="A85" s="38">
        <v>1.4</v>
      </c>
    </row>
    <row r="86" spans="1:1">
      <c r="A86" s="38">
        <v>1.45</v>
      </c>
    </row>
    <row r="87" spans="1:1">
      <c r="A87" s="38">
        <v>1.5</v>
      </c>
    </row>
    <row r="88" spans="1:1">
      <c r="A88" s="38">
        <v>1.55</v>
      </c>
    </row>
    <row r="89" spans="1:1">
      <c r="A89" s="38">
        <v>1.6</v>
      </c>
    </row>
    <row r="90" spans="1:1">
      <c r="A90" s="38">
        <v>1.65</v>
      </c>
    </row>
    <row r="91" spans="1:1">
      <c r="A91" s="38">
        <v>1.7</v>
      </c>
    </row>
    <row r="92" spans="1:1">
      <c r="A92" s="38">
        <v>1.75</v>
      </c>
    </row>
    <row r="93" spans="1:1">
      <c r="A93" s="38">
        <v>1.8</v>
      </c>
    </row>
    <row r="94" spans="1:1">
      <c r="A94" s="38">
        <v>1.85</v>
      </c>
    </row>
    <row r="95" spans="1:1">
      <c r="A95" s="38">
        <v>1.9</v>
      </c>
    </row>
    <row r="96" spans="1:1">
      <c r="A96" s="38">
        <v>1.95</v>
      </c>
    </row>
    <row r="97" spans="1:1">
      <c r="A97" s="38">
        <v>2</v>
      </c>
    </row>
    <row r="98" spans="1:1">
      <c r="A98" s="38">
        <v>2.0499999999999998</v>
      </c>
    </row>
    <row r="99" spans="1:1">
      <c r="A99" s="38">
        <v>2.1</v>
      </c>
    </row>
    <row r="100" spans="1:1">
      <c r="A100" s="38">
        <v>2.15</v>
      </c>
    </row>
    <row r="101" spans="1:1">
      <c r="A101" s="38">
        <v>2.2000000000000002</v>
      </c>
    </row>
    <row r="102" spans="1:1">
      <c r="A102" s="38">
        <v>2.25</v>
      </c>
    </row>
    <row r="103" spans="1:1">
      <c r="A103" s="38">
        <v>2.2999999999999998</v>
      </c>
    </row>
    <row r="104" spans="1:1">
      <c r="A104" s="38">
        <v>2.35</v>
      </c>
    </row>
    <row r="105" spans="1:1">
      <c r="A105" s="38">
        <v>2.4</v>
      </c>
    </row>
    <row r="106" spans="1:1">
      <c r="A106" s="38">
        <v>2.4500000000000002</v>
      </c>
    </row>
    <row r="107" spans="1:1">
      <c r="A107" s="38">
        <v>2.5</v>
      </c>
    </row>
    <row r="108" spans="1:1">
      <c r="A108" s="38">
        <v>2.5499999999999998</v>
      </c>
    </row>
    <row r="109" spans="1:1">
      <c r="A109" s="38">
        <v>2.6</v>
      </c>
    </row>
    <row r="110" spans="1:1">
      <c r="A110" s="38">
        <v>2.65</v>
      </c>
    </row>
    <row r="111" spans="1:1">
      <c r="A111" s="38">
        <v>2.7</v>
      </c>
    </row>
    <row r="112" spans="1:1">
      <c r="A112" s="38">
        <v>2.75</v>
      </c>
    </row>
    <row r="113" spans="1:1">
      <c r="A113" s="38">
        <v>2.8</v>
      </c>
    </row>
    <row r="114" spans="1:1">
      <c r="A114" s="38">
        <v>2.85</v>
      </c>
    </row>
    <row r="115" spans="1:1">
      <c r="A115" s="38">
        <v>2.9</v>
      </c>
    </row>
    <row r="116" spans="1:1">
      <c r="A116" s="38">
        <v>2.95</v>
      </c>
    </row>
    <row r="117" spans="1:1">
      <c r="A117" s="38">
        <v>3</v>
      </c>
    </row>
    <row r="118" spans="1:1">
      <c r="A118" s="38">
        <v>3.05</v>
      </c>
    </row>
    <row r="119" spans="1:1">
      <c r="A119" s="38">
        <v>3.1</v>
      </c>
    </row>
    <row r="120" spans="1:1">
      <c r="A120" s="38">
        <v>3.15</v>
      </c>
    </row>
    <row r="121" spans="1:1">
      <c r="A121" s="38">
        <v>3.2</v>
      </c>
    </row>
    <row r="122" spans="1:1">
      <c r="A122" s="38">
        <v>3.25</v>
      </c>
    </row>
    <row r="123" spans="1:1">
      <c r="A123" s="38">
        <v>3.3</v>
      </c>
    </row>
    <row r="124" spans="1:1">
      <c r="A124" s="38">
        <v>3.35</v>
      </c>
    </row>
    <row r="125" spans="1:1">
      <c r="A125" s="38">
        <v>3.4</v>
      </c>
    </row>
    <row r="126" spans="1:1">
      <c r="A126" s="38">
        <v>3.45</v>
      </c>
    </row>
    <row r="127" spans="1:1">
      <c r="A127" s="38">
        <v>3.5</v>
      </c>
    </row>
    <row r="128" spans="1:1">
      <c r="A128" s="38">
        <v>3.55</v>
      </c>
    </row>
    <row r="129" spans="1:1">
      <c r="A129" s="38">
        <v>3.6</v>
      </c>
    </row>
    <row r="130" spans="1:1">
      <c r="A130" s="38">
        <v>3.65</v>
      </c>
    </row>
    <row r="131" spans="1:1">
      <c r="A131" s="38">
        <v>3.7</v>
      </c>
    </row>
    <row r="132" spans="1:1">
      <c r="A132" s="38">
        <v>3.75</v>
      </c>
    </row>
    <row r="133" spans="1:1">
      <c r="A133" s="38">
        <v>3.8</v>
      </c>
    </row>
    <row r="134" spans="1:1">
      <c r="A134" s="38">
        <v>3.85</v>
      </c>
    </row>
    <row r="135" spans="1:1">
      <c r="A135" s="38">
        <v>3.9</v>
      </c>
    </row>
    <row r="136" spans="1:1">
      <c r="A136" s="38">
        <v>3.95</v>
      </c>
    </row>
    <row r="137" spans="1:1">
      <c r="A137" s="38">
        <v>4</v>
      </c>
    </row>
    <row r="138" spans="1:1">
      <c r="A138" s="38">
        <v>4.05</v>
      </c>
    </row>
    <row r="139" spans="1:1">
      <c r="A139" s="38">
        <v>4.0999999999999996</v>
      </c>
    </row>
    <row r="140" spans="1:1">
      <c r="A140" s="38">
        <v>4.1500000000000004</v>
      </c>
    </row>
    <row r="141" spans="1:1">
      <c r="A141" s="38">
        <v>4.2</v>
      </c>
    </row>
    <row r="142" spans="1:1">
      <c r="A142" s="38">
        <v>4.25</v>
      </c>
    </row>
    <row r="143" spans="1:1">
      <c r="A143" s="38">
        <v>4.3</v>
      </c>
    </row>
    <row r="144" spans="1:1">
      <c r="A144" s="38">
        <v>4.3499999999999996</v>
      </c>
    </row>
    <row r="145" spans="1:1">
      <c r="A145" s="38">
        <v>4.4000000000000004</v>
      </c>
    </row>
    <row r="146" spans="1:1">
      <c r="A146" s="38">
        <v>4.45</v>
      </c>
    </row>
    <row r="147" spans="1:1">
      <c r="A147" s="38">
        <v>4.5</v>
      </c>
    </row>
    <row r="148" spans="1:1">
      <c r="A148" s="38">
        <v>4.55</v>
      </c>
    </row>
    <row r="149" spans="1:1">
      <c r="A149" s="38">
        <v>4.5999999999999996</v>
      </c>
    </row>
    <row r="150" spans="1:1">
      <c r="A150" s="38">
        <v>4.6500000000000004</v>
      </c>
    </row>
    <row r="151" spans="1:1">
      <c r="A151" s="38">
        <v>4.7</v>
      </c>
    </row>
    <row r="152" spans="1:1">
      <c r="A152" s="38">
        <v>4.75</v>
      </c>
    </row>
    <row r="153" spans="1:1">
      <c r="A153" s="38">
        <v>4.8</v>
      </c>
    </row>
    <row r="154" spans="1:1">
      <c r="A154" s="38">
        <v>4.8499999999999996</v>
      </c>
    </row>
    <row r="155" spans="1:1">
      <c r="A155" s="38">
        <v>4.9000000000000004</v>
      </c>
    </row>
    <row r="156" spans="1:1">
      <c r="A156" s="38">
        <v>4.95</v>
      </c>
    </row>
    <row r="157" spans="1:1">
      <c r="A157" s="38">
        <v>5</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96BC7-7BFB-4BB8-B5A0-65EC5BE833C1}">
  <dimension ref="A1:BN148"/>
  <sheetViews>
    <sheetView topLeftCell="G53" zoomScale="66" zoomScaleNormal="66" workbookViewId="0">
      <selection activeCell="O54" sqref="O54"/>
    </sheetView>
  </sheetViews>
  <sheetFormatPr baseColWidth="10" defaultColWidth="11.44140625" defaultRowHeight="14.4"/>
  <cols>
    <col min="1" max="1" width="2.33203125" style="14" customWidth="1"/>
    <col min="2" max="2" width="33.5546875" style="14" customWidth="1"/>
    <col min="3" max="3" width="27.6640625" style="14" customWidth="1"/>
    <col min="4" max="5" width="24.44140625" style="14" customWidth="1"/>
    <col min="6" max="6" width="30.33203125" style="14" customWidth="1"/>
    <col min="7" max="7" width="38.44140625" style="14" customWidth="1"/>
    <col min="8" max="8" width="25.6640625" style="15" customWidth="1"/>
    <col min="9" max="9" width="20.33203125" style="14" customWidth="1"/>
    <col min="10" max="10" width="26.5546875" style="14" customWidth="1"/>
    <col min="11" max="11" width="33.33203125" style="14" customWidth="1"/>
    <col min="12" max="12" width="22.6640625" style="14" bestFit="1" customWidth="1"/>
    <col min="13" max="14" width="22.6640625" style="14" customWidth="1"/>
    <col min="15" max="15" width="19.6640625" style="14" customWidth="1"/>
    <col min="16" max="16" width="39.44140625" style="14" customWidth="1"/>
    <col min="17" max="18" width="18.6640625" style="14" customWidth="1"/>
    <col min="19" max="19" width="19.5546875" style="14" customWidth="1"/>
    <col min="20" max="24" width="13.33203125" style="14" customWidth="1"/>
    <col min="25" max="25" width="11.44140625" style="16"/>
    <col min="26" max="26" width="54.33203125" style="129" customWidth="1"/>
    <col min="27" max="27" width="30" style="16" customWidth="1"/>
    <col min="28" max="65" width="11.44140625" style="16"/>
    <col min="66" max="162" width="11.44140625" style="14"/>
    <col min="163" max="163" width="4" style="14" customWidth="1"/>
    <col min="164" max="166" width="3.5546875" style="14" customWidth="1"/>
    <col min="167" max="167" width="3.44140625" style="14" customWidth="1"/>
    <col min="168" max="168" width="6.5546875" style="14" bestFit="1" customWidth="1"/>
    <col min="169" max="169" width="25.44140625" style="14" bestFit="1" customWidth="1"/>
    <col min="170" max="171" width="37.5546875" style="14" customWidth="1"/>
    <col min="172" max="172" width="22.33203125" style="14" customWidth="1"/>
    <col min="173" max="173" width="25" style="14" customWidth="1"/>
    <col min="174" max="174" width="17.5546875" style="14" customWidth="1"/>
    <col min="175" max="175" width="13.5546875" style="14" customWidth="1"/>
    <col min="176" max="176" width="5.6640625" style="14" customWidth="1"/>
    <col min="177" max="177" width="6.5546875" style="14" customWidth="1"/>
    <col min="178" max="178" width="5.6640625" style="14" customWidth="1"/>
    <col min="179" max="179" width="6.5546875" style="14" customWidth="1"/>
    <col min="180" max="180" width="5.6640625" style="14" customWidth="1"/>
    <col min="181" max="181" width="6.5546875" style="14" customWidth="1"/>
    <col min="182" max="182" width="5.6640625" style="14" customWidth="1"/>
    <col min="183" max="183" width="6.5546875" style="14" customWidth="1"/>
    <col min="184" max="184" width="5.6640625" style="14" customWidth="1"/>
    <col min="185" max="185" width="6.5546875" style="14" customWidth="1"/>
    <col min="186" max="186" width="24.44140625" style="14" customWidth="1"/>
    <col min="187" max="187" width="54.6640625" style="14" customWidth="1"/>
    <col min="188" max="194" width="4.5546875" style="14" customWidth="1"/>
    <col min="195" max="418" width="11.44140625" style="14"/>
    <col min="419" max="419" width="4" style="14" customWidth="1"/>
    <col min="420" max="422" width="3.5546875" style="14" customWidth="1"/>
    <col min="423" max="423" width="3.44140625" style="14" customWidth="1"/>
    <col min="424" max="424" width="6.5546875" style="14" bestFit="1" customWidth="1"/>
    <col min="425" max="425" width="25.44140625" style="14" bestFit="1" customWidth="1"/>
    <col min="426" max="427" width="37.5546875" style="14" customWidth="1"/>
    <col min="428" max="428" width="22.33203125" style="14" customWidth="1"/>
    <col min="429" max="429" width="25" style="14" customWidth="1"/>
    <col min="430" max="430" width="17.5546875" style="14" customWidth="1"/>
    <col min="431" max="431" width="13.5546875" style="14" customWidth="1"/>
    <col min="432" max="432" width="5.6640625" style="14" customWidth="1"/>
    <col min="433" max="433" width="6.5546875" style="14" customWidth="1"/>
    <col min="434" max="434" width="5.6640625" style="14" customWidth="1"/>
    <col min="435" max="435" width="6.5546875" style="14" customWidth="1"/>
    <col min="436" max="436" width="5.6640625" style="14" customWidth="1"/>
    <col min="437" max="437" width="6.5546875" style="14" customWidth="1"/>
    <col min="438" max="438" width="5.6640625" style="14" customWidth="1"/>
    <col min="439" max="439" width="6.5546875" style="14" customWidth="1"/>
    <col min="440" max="440" width="5.6640625" style="14" customWidth="1"/>
    <col min="441" max="441" width="6.5546875" style="14" customWidth="1"/>
    <col min="442" max="442" width="24.44140625" style="14" customWidth="1"/>
    <col min="443" max="443" width="54.6640625" style="14" customWidth="1"/>
    <col min="444" max="450" width="4.5546875" style="14" customWidth="1"/>
    <col min="451" max="674" width="11.44140625" style="14"/>
    <col min="675" max="675" width="4" style="14" customWidth="1"/>
    <col min="676" max="678" width="3.5546875" style="14" customWidth="1"/>
    <col min="679" max="679" width="3.44140625" style="14" customWidth="1"/>
    <col min="680" max="680" width="6.5546875" style="14" bestFit="1" customWidth="1"/>
    <col min="681" max="681" width="25.44140625" style="14" bestFit="1" customWidth="1"/>
    <col min="682" max="683" width="37.5546875" style="14" customWidth="1"/>
    <col min="684" max="684" width="22.33203125" style="14" customWidth="1"/>
    <col min="685" max="685" width="25" style="14" customWidth="1"/>
    <col min="686" max="686" width="17.5546875" style="14" customWidth="1"/>
    <col min="687" max="687" width="13.5546875" style="14" customWidth="1"/>
    <col min="688" max="688" width="5.6640625" style="14" customWidth="1"/>
    <col min="689" max="689" width="6.5546875" style="14" customWidth="1"/>
    <col min="690" max="690" width="5.6640625" style="14" customWidth="1"/>
    <col min="691" max="691" width="6.5546875" style="14" customWidth="1"/>
    <col min="692" max="692" width="5.6640625" style="14" customWidth="1"/>
    <col min="693" max="693" width="6.5546875" style="14" customWidth="1"/>
    <col min="694" max="694" width="5.6640625" style="14" customWidth="1"/>
    <col min="695" max="695" width="6.5546875" style="14" customWidth="1"/>
    <col min="696" max="696" width="5.6640625" style="14" customWidth="1"/>
    <col min="697" max="697" width="6.5546875" style="14" customWidth="1"/>
    <col min="698" max="698" width="24.44140625" style="14" customWidth="1"/>
    <col min="699" max="699" width="54.6640625" style="14" customWidth="1"/>
    <col min="700" max="706" width="4.5546875" style="14" customWidth="1"/>
    <col min="707" max="930" width="11.44140625" style="14"/>
    <col min="931" max="931" width="4" style="14" customWidth="1"/>
    <col min="932" max="934" width="3.5546875" style="14" customWidth="1"/>
    <col min="935" max="935" width="3.44140625" style="14" customWidth="1"/>
    <col min="936" max="936" width="6.5546875" style="14" bestFit="1" customWidth="1"/>
    <col min="937" max="937" width="25.44140625" style="14" bestFit="1" customWidth="1"/>
    <col min="938" max="939" width="37.5546875" style="14" customWidth="1"/>
    <col min="940" max="940" width="22.33203125" style="14" customWidth="1"/>
    <col min="941" max="941" width="25" style="14" customWidth="1"/>
    <col min="942" max="942" width="17.5546875" style="14" customWidth="1"/>
    <col min="943" max="943" width="13.5546875" style="14" customWidth="1"/>
    <col min="944" max="944" width="5.6640625" style="14" customWidth="1"/>
    <col min="945" max="945" width="6.5546875" style="14" customWidth="1"/>
    <col min="946" max="946" width="5.6640625" style="14" customWidth="1"/>
    <col min="947" max="947" width="6.5546875" style="14" customWidth="1"/>
    <col min="948" max="948" width="5.6640625" style="14" customWidth="1"/>
    <col min="949" max="949" width="6.5546875" style="14" customWidth="1"/>
    <col min="950" max="950" width="5.6640625" style="14" customWidth="1"/>
    <col min="951" max="951" width="6.5546875" style="14" customWidth="1"/>
    <col min="952" max="952" width="5.6640625" style="14" customWidth="1"/>
    <col min="953" max="953" width="6.5546875" style="14" customWidth="1"/>
    <col min="954" max="954" width="24.44140625" style="14" customWidth="1"/>
    <col min="955" max="955" width="54.6640625" style="14" customWidth="1"/>
    <col min="956" max="962" width="4.5546875" style="14" customWidth="1"/>
    <col min="963" max="1186" width="11.44140625" style="14"/>
    <col min="1187" max="1187" width="4" style="14" customWidth="1"/>
    <col min="1188" max="1190" width="3.5546875" style="14" customWidth="1"/>
    <col min="1191" max="1191" width="3.44140625" style="14" customWidth="1"/>
    <col min="1192" max="1192" width="6.5546875" style="14" bestFit="1" customWidth="1"/>
    <col min="1193" max="1193" width="25.44140625" style="14" bestFit="1" customWidth="1"/>
    <col min="1194" max="1195" width="37.5546875" style="14" customWidth="1"/>
    <col min="1196" max="1196" width="22.33203125" style="14" customWidth="1"/>
    <col min="1197" max="1197" width="25" style="14" customWidth="1"/>
    <col min="1198" max="1198" width="17.5546875" style="14" customWidth="1"/>
    <col min="1199" max="1199" width="13.5546875" style="14" customWidth="1"/>
    <col min="1200" max="1200" width="5.6640625" style="14" customWidth="1"/>
    <col min="1201" max="1201" width="6.5546875" style="14" customWidth="1"/>
    <col min="1202" max="1202" width="5.6640625" style="14" customWidth="1"/>
    <col min="1203" max="1203" width="6.5546875" style="14" customWidth="1"/>
    <col min="1204" max="1204" width="5.6640625" style="14" customWidth="1"/>
    <col min="1205" max="1205" width="6.5546875" style="14" customWidth="1"/>
    <col min="1206" max="1206" width="5.6640625" style="14" customWidth="1"/>
    <col min="1207" max="1207" width="6.5546875" style="14" customWidth="1"/>
    <col min="1208" max="1208" width="5.6640625" style="14" customWidth="1"/>
    <col min="1209" max="1209" width="6.5546875" style="14" customWidth="1"/>
    <col min="1210" max="1210" width="24.44140625" style="14" customWidth="1"/>
    <col min="1211" max="1211" width="54.6640625" style="14" customWidth="1"/>
    <col min="1212" max="1218" width="4.5546875" style="14" customWidth="1"/>
    <col min="1219" max="1442" width="11.44140625" style="14"/>
    <col min="1443" max="1443" width="4" style="14" customWidth="1"/>
    <col min="1444" max="1446" width="3.5546875" style="14" customWidth="1"/>
    <col min="1447" max="1447" width="3.44140625" style="14" customWidth="1"/>
    <col min="1448" max="1448" width="6.5546875" style="14" bestFit="1" customWidth="1"/>
    <col min="1449" max="1449" width="25.44140625" style="14" bestFit="1" customWidth="1"/>
    <col min="1450" max="1451" width="37.5546875" style="14" customWidth="1"/>
    <col min="1452" max="1452" width="22.33203125" style="14" customWidth="1"/>
    <col min="1453" max="1453" width="25" style="14" customWidth="1"/>
    <col min="1454" max="1454" width="17.5546875" style="14" customWidth="1"/>
    <col min="1455" max="1455" width="13.5546875" style="14" customWidth="1"/>
    <col min="1456" max="1456" width="5.6640625" style="14" customWidth="1"/>
    <col min="1457" max="1457" width="6.5546875" style="14" customWidth="1"/>
    <col min="1458" max="1458" width="5.6640625" style="14" customWidth="1"/>
    <col min="1459" max="1459" width="6.5546875" style="14" customWidth="1"/>
    <col min="1460" max="1460" width="5.6640625" style="14" customWidth="1"/>
    <col min="1461" max="1461" width="6.5546875" style="14" customWidth="1"/>
    <col min="1462" max="1462" width="5.6640625" style="14" customWidth="1"/>
    <col min="1463" max="1463" width="6.5546875" style="14" customWidth="1"/>
    <col min="1464" max="1464" width="5.6640625" style="14" customWidth="1"/>
    <col min="1465" max="1465" width="6.5546875" style="14" customWidth="1"/>
    <col min="1466" max="1466" width="24.44140625" style="14" customWidth="1"/>
    <col min="1467" max="1467" width="54.6640625" style="14" customWidth="1"/>
    <col min="1468" max="1474" width="4.5546875" style="14" customWidth="1"/>
    <col min="1475" max="1698" width="11.44140625" style="14"/>
    <col min="1699" max="1699" width="4" style="14" customWidth="1"/>
    <col min="1700" max="1702" width="3.5546875" style="14" customWidth="1"/>
    <col min="1703" max="1703" width="3.44140625" style="14" customWidth="1"/>
    <col min="1704" max="1704" width="6.5546875" style="14" bestFit="1" customWidth="1"/>
    <col min="1705" max="1705" width="25.44140625" style="14" bestFit="1" customWidth="1"/>
    <col min="1706" max="1707" width="37.5546875" style="14" customWidth="1"/>
    <col min="1708" max="1708" width="22.33203125" style="14" customWidth="1"/>
    <col min="1709" max="1709" width="25" style="14" customWidth="1"/>
    <col min="1710" max="1710" width="17.5546875" style="14" customWidth="1"/>
    <col min="1711" max="1711" width="13.5546875" style="14" customWidth="1"/>
    <col min="1712" max="1712" width="5.6640625" style="14" customWidth="1"/>
    <col min="1713" max="1713" width="6.5546875" style="14" customWidth="1"/>
    <col min="1714" max="1714" width="5.6640625" style="14" customWidth="1"/>
    <col min="1715" max="1715" width="6.5546875" style="14" customWidth="1"/>
    <col min="1716" max="1716" width="5.6640625" style="14" customWidth="1"/>
    <col min="1717" max="1717" width="6.5546875" style="14" customWidth="1"/>
    <col min="1718" max="1718" width="5.6640625" style="14" customWidth="1"/>
    <col min="1719" max="1719" width="6.5546875" style="14" customWidth="1"/>
    <col min="1720" max="1720" width="5.6640625" style="14" customWidth="1"/>
    <col min="1721" max="1721" width="6.5546875" style="14" customWidth="1"/>
    <col min="1722" max="1722" width="24.44140625" style="14" customWidth="1"/>
    <col min="1723" max="1723" width="54.6640625" style="14" customWidth="1"/>
    <col min="1724" max="1730" width="4.5546875" style="14" customWidth="1"/>
    <col min="1731" max="1954" width="11.44140625" style="14"/>
    <col min="1955" max="1955" width="4" style="14" customWidth="1"/>
    <col min="1956" max="1958" width="3.5546875" style="14" customWidth="1"/>
    <col min="1959" max="1959" width="3.44140625" style="14" customWidth="1"/>
    <col min="1960" max="1960" width="6.5546875" style="14" bestFit="1" customWidth="1"/>
    <col min="1961" max="1961" width="25.44140625" style="14" bestFit="1" customWidth="1"/>
    <col min="1962" max="1963" width="37.5546875" style="14" customWidth="1"/>
    <col min="1964" max="1964" width="22.33203125" style="14" customWidth="1"/>
    <col min="1965" max="1965" width="25" style="14" customWidth="1"/>
    <col min="1966" max="1966" width="17.5546875" style="14" customWidth="1"/>
    <col min="1967" max="1967" width="13.5546875" style="14" customWidth="1"/>
    <col min="1968" max="1968" width="5.6640625" style="14" customWidth="1"/>
    <col min="1969" max="1969" width="6.5546875" style="14" customWidth="1"/>
    <col min="1970" max="1970" width="5.6640625" style="14" customWidth="1"/>
    <col min="1971" max="1971" width="6.5546875" style="14" customWidth="1"/>
    <col min="1972" max="1972" width="5.6640625" style="14" customWidth="1"/>
    <col min="1973" max="1973" width="6.5546875" style="14" customWidth="1"/>
    <col min="1974" max="1974" width="5.6640625" style="14" customWidth="1"/>
    <col min="1975" max="1975" width="6.5546875" style="14" customWidth="1"/>
    <col min="1976" max="1976" width="5.6640625" style="14" customWidth="1"/>
    <col min="1977" max="1977" width="6.5546875" style="14" customWidth="1"/>
    <col min="1978" max="1978" width="24.44140625" style="14" customWidth="1"/>
    <col min="1979" max="1979" width="54.6640625" style="14" customWidth="1"/>
    <col min="1980" max="1986" width="4.5546875" style="14" customWidth="1"/>
    <col min="1987" max="2210" width="11.44140625" style="14"/>
    <col min="2211" max="2211" width="4" style="14" customWidth="1"/>
    <col min="2212" max="2214" width="3.5546875" style="14" customWidth="1"/>
    <col min="2215" max="2215" width="3.44140625" style="14" customWidth="1"/>
    <col min="2216" max="2216" width="6.5546875" style="14" bestFit="1" customWidth="1"/>
    <col min="2217" max="2217" width="25.44140625" style="14" bestFit="1" customWidth="1"/>
    <col min="2218" max="2219" width="37.5546875" style="14" customWidth="1"/>
    <col min="2220" max="2220" width="22.33203125" style="14" customWidth="1"/>
    <col min="2221" max="2221" width="25" style="14" customWidth="1"/>
    <col min="2222" max="2222" width="17.5546875" style="14" customWidth="1"/>
    <col min="2223" max="2223" width="13.5546875" style="14" customWidth="1"/>
    <col min="2224" max="2224" width="5.6640625" style="14" customWidth="1"/>
    <col min="2225" max="2225" width="6.5546875" style="14" customWidth="1"/>
    <col min="2226" max="2226" width="5.6640625" style="14" customWidth="1"/>
    <col min="2227" max="2227" width="6.5546875" style="14" customWidth="1"/>
    <col min="2228" max="2228" width="5.6640625" style="14" customWidth="1"/>
    <col min="2229" max="2229" width="6.5546875" style="14" customWidth="1"/>
    <col min="2230" max="2230" width="5.6640625" style="14" customWidth="1"/>
    <col min="2231" max="2231" width="6.5546875" style="14" customWidth="1"/>
    <col min="2232" max="2232" width="5.6640625" style="14" customWidth="1"/>
    <col min="2233" max="2233" width="6.5546875" style="14" customWidth="1"/>
    <col min="2234" max="2234" width="24.44140625" style="14" customWidth="1"/>
    <col min="2235" max="2235" width="54.6640625" style="14" customWidth="1"/>
    <col min="2236" max="2242" width="4.5546875" style="14" customWidth="1"/>
    <col min="2243" max="2466" width="11.44140625" style="14"/>
    <col min="2467" max="2467" width="4" style="14" customWidth="1"/>
    <col min="2468" max="2470" width="3.5546875" style="14" customWidth="1"/>
    <col min="2471" max="2471" width="3.44140625" style="14" customWidth="1"/>
    <col min="2472" max="2472" width="6.5546875" style="14" bestFit="1" customWidth="1"/>
    <col min="2473" max="2473" width="25.44140625" style="14" bestFit="1" customWidth="1"/>
    <col min="2474" max="2475" width="37.5546875" style="14" customWidth="1"/>
    <col min="2476" max="2476" width="22.33203125" style="14" customWidth="1"/>
    <col min="2477" max="2477" width="25" style="14" customWidth="1"/>
    <col min="2478" max="2478" width="17.5546875" style="14" customWidth="1"/>
    <col min="2479" max="2479" width="13.5546875" style="14" customWidth="1"/>
    <col min="2480" max="2480" width="5.6640625" style="14" customWidth="1"/>
    <col min="2481" max="2481" width="6.5546875" style="14" customWidth="1"/>
    <col min="2482" max="2482" width="5.6640625" style="14" customWidth="1"/>
    <col min="2483" max="2483" width="6.5546875" style="14" customWidth="1"/>
    <col min="2484" max="2484" width="5.6640625" style="14" customWidth="1"/>
    <col min="2485" max="2485" width="6.5546875" style="14" customWidth="1"/>
    <col min="2486" max="2486" width="5.6640625" style="14" customWidth="1"/>
    <col min="2487" max="2487" width="6.5546875" style="14" customWidth="1"/>
    <col min="2488" max="2488" width="5.6640625" style="14" customWidth="1"/>
    <col min="2489" max="2489" width="6.5546875" style="14" customWidth="1"/>
    <col min="2490" max="2490" width="24.44140625" style="14" customWidth="1"/>
    <col min="2491" max="2491" width="54.6640625" style="14" customWidth="1"/>
    <col min="2492" max="2498" width="4.5546875" style="14" customWidth="1"/>
    <col min="2499" max="2722" width="11.44140625" style="14"/>
    <col min="2723" max="2723" width="4" style="14" customWidth="1"/>
    <col min="2724" max="2726" width="3.5546875" style="14" customWidth="1"/>
    <col min="2727" max="2727" width="3.44140625" style="14" customWidth="1"/>
    <col min="2728" max="2728" width="6.5546875" style="14" bestFit="1" customWidth="1"/>
    <col min="2729" max="2729" width="25.44140625" style="14" bestFit="1" customWidth="1"/>
    <col min="2730" max="2731" width="37.5546875" style="14" customWidth="1"/>
    <col min="2732" max="2732" width="22.33203125" style="14" customWidth="1"/>
    <col min="2733" max="2733" width="25" style="14" customWidth="1"/>
    <col min="2734" max="2734" width="17.5546875" style="14" customWidth="1"/>
    <col min="2735" max="2735" width="13.5546875" style="14" customWidth="1"/>
    <col min="2736" max="2736" width="5.6640625" style="14" customWidth="1"/>
    <col min="2737" max="2737" width="6.5546875" style="14" customWidth="1"/>
    <col min="2738" max="2738" width="5.6640625" style="14" customWidth="1"/>
    <col min="2739" max="2739" width="6.5546875" style="14" customWidth="1"/>
    <col min="2740" max="2740" width="5.6640625" style="14" customWidth="1"/>
    <col min="2741" max="2741" width="6.5546875" style="14" customWidth="1"/>
    <col min="2742" max="2742" width="5.6640625" style="14" customWidth="1"/>
    <col min="2743" max="2743" width="6.5546875" style="14" customWidth="1"/>
    <col min="2744" max="2744" width="5.6640625" style="14" customWidth="1"/>
    <col min="2745" max="2745" width="6.5546875" style="14" customWidth="1"/>
    <col min="2746" max="2746" width="24.44140625" style="14" customWidth="1"/>
    <col min="2747" max="2747" width="54.6640625" style="14" customWidth="1"/>
    <col min="2748" max="2754" width="4.5546875" style="14" customWidth="1"/>
    <col min="2755" max="2978" width="11.44140625" style="14"/>
    <col min="2979" max="2979" width="4" style="14" customWidth="1"/>
    <col min="2980" max="2982" width="3.5546875" style="14" customWidth="1"/>
    <col min="2983" max="2983" width="3.44140625" style="14" customWidth="1"/>
    <col min="2984" max="2984" width="6.5546875" style="14" bestFit="1" customWidth="1"/>
    <col min="2985" max="2985" width="25.44140625" style="14" bestFit="1" customWidth="1"/>
    <col min="2986" max="2987" width="37.5546875" style="14" customWidth="1"/>
    <col min="2988" max="2988" width="22.33203125" style="14" customWidth="1"/>
    <col min="2989" max="2989" width="25" style="14" customWidth="1"/>
    <col min="2990" max="2990" width="17.5546875" style="14" customWidth="1"/>
    <col min="2991" max="2991" width="13.5546875" style="14" customWidth="1"/>
    <col min="2992" max="2992" width="5.6640625" style="14" customWidth="1"/>
    <col min="2993" max="2993" width="6.5546875" style="14" customWidth="1"/>
    <col min="2994" max="2994" width="5.6640625" style="14" customWidth="1"/>
    <col min="2995" max="2995" width="6.5546875" style="14" customWidth="1"/>
    <col min="2996" max="2996" width="5.6640625" style="14" customWidth="1"/>
    <col min="2997" max="2997" width="6.5546875" style="14" customWidth="1"/>
    <col min="2998" max="2998" width="5.6640625" style="14" customWidth="1"/>
    <col min="2999" max="2999" width="6.5546875" style="14" customWidth="1"/>
    <col min="3000" max="3000" width="5.6640625" style="14" customWidth="1"/>
    <col min="3001" max="3001" width="6.5546875" style="14" customWidth="1"/>
    <col min="3002" max="3002" width="24.44140625" style="14" customWidth="1"/>
    <col min="3003" max="3003" width="54.6640625" style="14" customWidth="1"/>
    <col min="3004" max="3010" width="4.5546875" style="14" customWidth="1"/>
    <col min="3011" max="3234" width="11.44140625" style="14"/>
    <col min="3235" max="3235" width="4" style="14" customWidth="1"/>
    <col min="3236" max="3238" width="3.5546875" style="14" customWidth="1"/>
    <col min="3239" max="3239" width="3.44140625" style="14" customWidth="1"/>
    <col min="3240" max="3240" width="6.5546875" style="14" bestFit="1" customWidth="1"/>
    <col min="3241" max="3241" width="25.44140625" style="14" bestFit="1" customWidth="1"/>
    <col min="3242" max="3243" width="37.5546875" style="14" customWidth="1"/>
    <col min="3244" max="3244" width="22.33203125" style="14" customWidth="1"/>
    <col min="3245" max="3245" width="25" style="14" customWidth="1"/>
    <col min="3246" max="3246" width="17.5546875" style="14" customWidth="1"/>
    <col min="3247" max="3247" width="13.5546875" style="14" customWidth="1"/>
    <col min="3248" max="3248" width="5.6640625" style="14" customWidth="1"/>
    <col min="3249" max="3249" width="6.5546875" style="14" customWidth="1"/>
    <col min="3250" max="3250" width="5.6640625" style="14" customWidth="1"/>
    <col min="3251" max="3251" width="6.5546875" style="14" customWidth="1"/>
    <col min="3252" max="3252" width="5.6640625" style="14" customWidth="1"/>
    <col min="3253" max="3253" width="6.5546875" style="14" customWidth="1"/>
    <col min="3254" max="3254" width="5.6640625" style="14" customWidth="1"/>
    <col min="3255" max="3255" width="6.5546875" style="14" customWidth="1"/>
    <col min="3256" max="3256" width="5.6640625" style="14" customWidth="1"/>
    <col min="3257" max="3257" width="6.5546875" style="14" customWidth="1"/>
    <col min="3258" max="3258" width="24.44140625" style="14" customWidth="1"/>
    <col min="3259" max="3259" width="54.6640625" style="14" customWidth="1"/>
    <col min="3260" max="3266" width="4.5546875" style="14" customWidth="1"/>
    <col min="3267" max="3490" width="11.44140625" style="14"/>
    <col min="3491" max="3491" width="4" style="14" customWidth="1"/>
    <col min="3492" max="3494" width="3.5546875" style="14" customWidth="1"/>
    <col min="3495" max="3495" width="3.44140625" style="14" customWidth="1"/>
    <col min="3496" max="3496" width="6.5546875" style="14" bestFit="1" customWidth="1"/>
    <col min="3497" max="3497" width="25.44140625" style="14" bestFit="1" customWidth="1"/>
    <col min="3498" max="3499" width="37.5546875" style="14" customWidth="1"/>
    <col min="3500" max="3500" width="22.33203125" style="14" customWidth="1"/>
    <col min="3501" max="3501" width="25" style="14" customWidth="1"/>
    <col min="3502" max="3502" width="17.5546875" style="14" customWidth="1"/>
    <col min="3503" max="3503" width="13.5546875" style="14" customWidth="1"/>
    <col min="3504" max="3504" width="5.6640625" style="14" customWidth="1"/>
    <col min="3505" max="3505" width="6.5546875" style="14" customWidth="1"/>
    <col min="3506" max="3506" width="5.6640625" style="14" customWidth="1"/>
    <col min="3507" max="3507" width="6.5546875" style="14" customWidth="1"/>
    <col min="3508" max="3508" width="5.6640625" style="14" customWidth="1"/>
    <col min="3509" max="3509" width="6.5546875" style="14" customWidth="1"/>
    <col min="3510" max="3510" width="5.6640625" style="14" customWidth="1"/>
    <col min="3511" max="3511" width="6.5546875" style="14" customWidth="1"/>
    <col min="3512" max="3512" width="5.6640625" style="14" customWidth="1"/>
    <col min="3513" max="3513" width="6.5546875" style="14" customWidth="1"/>
    <col min="3514" max="3514" width="24.44140625" style="14" customWidth="1"/>
    <col min="3515" max="3515" width="54.6640625" style="14" customWidth="1"/>
    <col min="3516" max="3522" width="4.5546875" style="14" customWidth="1"/>
    <col min="3523" max="3746" width="11.44140625" style="14"/>
    <col min="3747" max="3747" width="4" style="14" customWidth="1"/>
    <col min="3748" max="3750" width="3.5546875" style="14" customWidth="1"/>
    <col min="3751" max="3751" width="3.44140625" style="14" customWidth="1"/>
    <col min="3752" max="3752" width="6.5546875" style="14" bestFit="1" customWidth="1"/>
    <col min="3753" max="3753" width="25.44140625" style="14" bestFit="1" customWidth="1"/>
    <col min="3754" max="3755" width="37.5546875" style="14" customWidth="1"/>
    <col min="3756" max="3756" width="22.33203125" style="14" customWidth="1"/>
    <col min="3757" max="3757" width="25" style="14" customWidth="1"/>
    <col min="3758" max="3758" width="17.5546875" style="14" customWidth="1"/>
    <col min="3759" max="3759" width="13.5546875" style="14" customWidth="1"/>
    <col min="3760" max="3760" width="5.6640625" style="14" customWidth="1"/>
    <col min="3761" max="3761" width="6.5546875" style="14" customWidth="1"/>
    <col min="3762" max="3762" width="5.6640625" style="14" customWidth="1"/>
    <col min="3763" max="3763" width="6.5546875" style="14" customWidth="1"/>
    <col min="3764" max="3764" width="5.6640625" style="14" customWidth="1"/>
    <col min="3765" max="3765" width="6.5546875" style="14" customWidth="1"/>
    <col min="3766" max="3766" width="5.6640625" style="14" customWidth="1"/>
    <col min="3767" max="3767" width="6.5546875" style="14" customWidth="1"/>
    <col min="3768" max="3768" width="5.6640625" style="14" customWidth="1"/>
    <col min="3769" max="3769" width="6.5546875" style="14" customWidth="1"/>
    <col min="3770" max="3770" width="24.44140625" style="14" customWidth="1"/>
    <col min="3771" max="3771" width="54.6640625" style="14" customWidth="1"/>
    <col min="3772" max="3778" width="4.5546875" style="14" customWidth="1"/>
    <col min="3779" max="4002" width="11.44140625" style="14"/>
    <col min="4003" max="4003" width="4" style="14" customWidth="1"/>
    <col min="4004" max="4006" width="3.5546875" style="14" customWidth="1"/>
    <col min="4007" max="4007" width="3.44140625" style="14" customWidth="1"/>
    <col min="4008" max="4008" width="6.5546875" style="14" bestFit="1" customWidth="1"/>
    <col min="4009" max="4009" width="25.44140625" style="14" bestFit="1" customWidth="1"/>
    <col min="4010" max="4011" width="37.5546875" style="14" customWidth="1"/>
    <col min="4012" max="4012" width="22.33203125" style="14" customWidth="1"/>
    <col min="4013" max="4013" width="25" style="14" customWidth="1"/>
    <col min="4014" max="4014" width="17.5546875" style="14" customWidth="1"/>
    <col min="4015" max="4015" width="13.5546875" style="14" customWidth="1"/>
    <col min="4016" max="4016" width="5.6640625" style="14" customWidth="1"/>
    <col min="4017" max="4017" width="6.5546875" style="14" customWidth="1"/>
    <col min="4018" max="4018" width="5.6640625" style="14" customWidth="1"/>
    <col min="4019" max="4019" width="6.5546875" style="14" customWidth="1"/>
    <col min="4020" max="4020" width="5.6640625" style="14" customWidth="1"/>
    <col min="4021" max="4021" width="6.5546875" style="14" customWidth="1"/>
    <col min="4022" max="4022" width="5.6640625" style="14" customWidth="1"/>
    <col min="4023" max="4023" width="6.5546875" style="14" customWidth="1"/>
    <col min="4024" max="4024" width="5.6640625" style="14" customWidth="1"/>
    <col min="4025" max="4025" width="6.5546875" style="14" customWidth="1"/>
    <col min="4026" max="4026" width="24.44140625" style="14" customWidth="1"/>
    <col min="4027" max="4027" width="54.6640625" style="14" customWidth="1"/>
    <col min="4028" max="4034" width="4.5546875" style="14" customWidth="1"/>
    <col min="4035" max="4258" width="11.44140625" style="14"/>
    <col min="4259" max="4259" width="4" style="14" customWidth="1"/>
    <col min="4260" max="4262" width="3.5546875" style="14" customWidth="1"/>
    <col min="4263" max="4263" width="3.44140625" style="14" customWidth="1"/>
    <col min="4264" max="4264" width="6.5546875" style="14" bestFit="1" customWidth="1"/>
    <col min="4265" max="4265" width="25.44140625" style="14" bestFit="1" customWidth="1"/>
    <col min="4266" max="4267" width="37.5546875" style="14" customWidth="1"/>
    <col min="4268" max="4268" width="22.33203125" style="14" customWidth="1"/>
    <col min="4269" max="4269" width="25" style="14" customWidth="1"/>
    <col min="4270" max="4270" width="17.5546875" style="14" customWidth="1"/>
    <col min="4271" max="4271" width="13.5546875" style="14" customWidth="1"/>
    <col min="4272" max="4272" width="5.6640625" style="14" customWidth="1"/>
    <col min="4273" max="4273" width="6.5546875" style="14" customWidth="1"/>
    <col min="4274" max="4274" width="5.6640625" style="14" customWidth="1"/>
    <col min="4275" max="4275" width="6.5546875" style="14" customWidth="1"/>
    <col min="4276" max="4276" width="5.6640625" style="14" customWidth="1"/>
    <col min="4277" max="4277" width="6.5546875" style="14" customWidth="1"/>
    <col min="4278" max="4278" width="5.6640625" style="14" customWidth="1"/>
    <col min="4279" max="4279" width="6.5546875" style="14" customWidth="1"/>
    <col min="4280" max="4280" width="5.6640625" style="14" customWidth="1"/>
    <col min="4281" max="4281" width="6.5546875" style="14" customWidth="1"/>
    <col min="4282" max="4282" width="24.44140625" style="14" customWidth="1"/>
    <col min="4283" max="4283" width="54.6640625" style="14" customWidth="1"/>
    <col min="4284" max="4290" width="4.5546875" style="14" customWidth="1"/>
    <col min="4291" max="4514" width="11.44140625" style="14"/>
    <col min="4515" max="4515" width="4" style="14" customWidth="1"/>
    <col min="4516" max="4518" width="3.5546875" style="14" customWidth="1"/>
    <col min="4519" max="4519" width="3.44140625" style="14" customWidth="1"/>
    <col min="4520" max="4520" width="6.5546875" style="14" bestFit="1" customWidth="1"/>
    <col min="4521" max="4521" width="25.44140625" style="14" bestFit="1" customWidth="1"/>
    <col min="4522" max="4523" width="37.5546875" style="14" customWidth="1"/>
    <col min="4524" max="4524" width="22.33203125" style="14" customWidth="1"/>
    <col min="4525" max="4525" width="25" style="14" customWidth="1"/>
    <col min="4526" max="4526" width="17.5546875" style="14" customWidth="1"/>
    <col min="4527" max="4527" width="13.5546875" style="14" customWidth="1"/>
    <col min="4528" max="4528" width="5.6640625" style="14" customWidth="1"/>
    <col min="4529" max="4529" width="6.5546875" style="14" customWidth="1"/>
    <col min="4530" max="4530" width="5.6640625" style="14" customWidth="1"/>
    <col min="4531" max="4531" width="6.5546875" style="14" customWidth="1"/>
    <col min="4532" max="4532" width="5.6640625" style="14" customWidth="1"/>
    <col min="4533" max="4533" width="6.5546875" style="14" customWidth="1"/>
    <col min="4534" max="4534" width="5.6640625" style="14" customWidth="1"/>
    <col min="4535" max="4535" width="6.5546875" style="14" customWidth="1"/>
    <col min="4536" max="4536" width="5.6640625" style="14" customWidth="1"/>
    <col min="4537" max="4537" width="6.5546875" style="14" customWidth="1"/>
    <col min="4538" max="4538" width="24.44140625" style="14" customWidth="1"/>
    <col min="4539" max="4539" width="54.6640625" style="14" customWidth="1"/>
    <col min="4540" max="4546" width="4.5546875" style="14" customWidth="1"/>
    <col min="4547" max="4770" width="11.44140625" style="14"/>
    <col min="4771" max="4771" width="4" style="14" customWidth="1"/>
    <col min="4772" max="4774" width="3.5546875" style="14" customWidth="1"/>
    <col min="4775" max="4775" width="3.44140625" style="14" customWidth="1"/>
    <col min="4776" max="4776" width="6.5546875" style="14" bestFit="1" customWidth="1"/>
    <col min="4777" max="4777" width="25.44140625" style="14" bestFit="1" customWidth="1"/>
    <col min="4778" max="4779" width="37.5546875" style="14" customWidth="1"/>
    <col min="4780" max="4780" width="22.33203125" style="14" customWidth="1"/>
    <col min="4781" max="4781" width="25" style="14" customWidth="1"/>
    <col min="4782" max="4782" width="17.5546875" style="14" customWidth="1"/>
    <col min="4783" max="4783" width="13.5546875" style="14" customWidth="1"/>
    <col min="4784" max="4784" width="5.6640625" style="14" customWidth="1"/>
    <col min="4785" max="4785" width="6.5546875" style="14" customWidth="1"/>
    <col min="4786" max="4786" width="5.6640625" style="14" customWidth="1"/>
    <col min="4787" max="4787" width="6.5546875" style="14" customWidth="1"/>
    <col min="4788" max="4788" width="5.6640625" style="14" customWidth="1"/>
    <col min="4789" max="4789" width="6.5546875" style="14" customWidth="1"/>
    <col min="4790" max="4790" width="5.6640625" style="14" customWidth="1"/>
    <col min="4791" max="4791" width="6.5546875" style="14" customWidth="1"/>
    <col min="4792" max="4792" width="5.6640625" style="14" customWidth="1"/>
    <col min="4793" max="4793" width="6.5546875" style="14" customWidth="1"/>
    <col min="4794" max="4794" width="24.44140625" style="14" customWidth="1"/>
    <col min="4795" max="4795" width="54.6640625" style="14" customWidth="1"/>
    <col min="4796" max="4802" width="4.5546875" style="14" customWidth="1"/>
    <col min="4803" max="5026" width="11.44140625" style="14"/>
    <col min="5027" max="5027" width="4" style="14" customWidth="1"/>
    <col min="5028" max="5030" width="3.5546875" style="14" customWidth="1"/>
    <col min="5031" max="5031" width="3.44140625" style="14" customWidth="1"/>
    <col min="5032" max="5032" width="6.5546875" style="14" bestFit="1" customWidth="1"/>
    <col min="5033" max="5033" width="25.44140625" style="14" bestFit="1" customWidth="1"/>
    <col min="5034" max="5035" width="37.5546875" style="14" customWidth="1"/>
    <col min="5036" max="5036" width="22.33203125" style="14" customWidth="1"/>
    <col min="5037" max="5037" width="25" style="14" customWidth="1"/>
    <col min="5038" max="5038" width="17.5546875" style="14" customWidth="1"/>
    <col min="5039" max="5039" width="13.5546875" style="14" customWidth="1"/>
    <col min="5040" max="5040" width="5.6640625" style="14" customWidth="1"/>
    <col min="5041" max="5041" width="6.5546875" style="14" customWidth="1"/>
    <col min="5042" max="5042" width="5.6640625" style="14" customWidth="1"/>
    <col min="5043" max="5043" width="6.5546875" style="14" customWidth="1"/>
    <col min="5044" max="5044" width="5.6640625" style="14" customWidth="1"/>
    <col min="5045" max="5045" width="6.5546875" style="14" customWidth="1"/>
    <col min="5046" max="5046" width="5.6640625" style="14" customWidth="1"/>
    <col min="5047" max="5047" width="6.5546875" style="14" customWidth="1"/>
    <col min="5048" max="5048" width="5.6640625" style="14" customWidth="1"/>
    <col min="5049" max="5049" width="6.5546875" style="14" customWidth="1"/>
    <col min="5050" max="5050" width="24.44140625" style="14" customWidth="1"/>
    <col min="5051" max="5051" width="54.6640625" style="14" customWidth="1"/>
    <col min="5052" max="5058" width="4.5546875" style="14" customWidth="1"/>
    <col min="5059" max="5282" width="11.44140625" style="14"/>
    <col min="5283" max="5283" width="4" style="14" customWidth="1"/>
    <col min="5284" max="5286" width="3.5546875" style="14" customWidth="1"/>
    <col min="5287" max="5287" width="3.44140625" style="14" customWidth="1"/>
    <col min="5288" max="5288" width="6.5546875" style="14" bestFit="1" customWidth="1"/>
    <col min="5289" max="5289" width="25.44140625" style="14" bestFit="1" customWidth="1"/>
    <col min="5290" max="5291" width="37.5546875" style="14" customWidth="1"/>
    <col min="5292" max="5292" width="22.33203125" style="14" customWidth="1"/>
    <col min="5293" max="5293" width="25" style="14" customWidth="1"/>
    <col min="5294" max="5294" width="17.5546875" style="14" customWidth="1"/>
    <col min="5295" max="5295" width="13.5546875" style="14" customWidth="1"/>
    <col min="5296" max="5296" width="5.6640625" style="14" customWidth="1"/>
    <col min="5297" max="5297" width="6.5546875" style="14" customWidth="1"/>
    <col min="5298" max="5298" width="5.6640625" style="14" customWidth="1"/>
    <col min="5299" max="5299" width="6.5546875" style="14" customWidth="1"/>
    <col min="5300" max="5300" width="5.6640625" style="14" customWidth="1"/>
    <col min="5301" max="5301" width="6.5546875" style="14" customWidth="1"/>
    <col min="5302" max="5302" width="5.6640625" style="14" customWidth="1"/>
    <col min="5303" max="5303" width="6.5546875" style="14" customWidth="1"/>
    <col min="5304" max="5304" width="5.6640625" style="14" customWidth="1"/>
    <col min="5305" max="5305" width="6.5546875" style="14" customWidth="1"/>
    <col min="5306" max="5306" width="24.44140625" style="14" customWidth="1"/>
    <col min="5307" max="5307" width="54.6640625" style="14" customWidth="1"/>
    <col min="5308" max="5314" width="4.5546875" style="14" customWidth="1"/>
    <col min="5315" max="5538" width="11.44140625" style="14"/>
    <col min="5539" max="5539" width="4" style="14" customWidth="1"/>
    <col min="5540" max="5542" width="3.5546875" style="14" customWidth="1"/>
    <col min="5543" max="5543" width="3.44140625" style="14" customWidth="1"/>
    <col min="5544" max="5544" width="6.5546875" style="14" bestFit="1" customWidth="1"/>
    <col min="5545" max="5545" width="25.44140625" style="14" bestFit="1" customWidth="1"/>
    <col min="5546" max="5547" width="37.5546875" style="14" customWidth="1"/>
    <col min="5548" max="5548" width="22.33203125" style="14" customWidth="1"/>
    <col min="5549" max="5549" width="25" style="14" customWidth="1"/>
    <col min="5550" max="5550" width="17.5546875" style="14" customWidth="1"/>
    <col min="5551" max="5551" width="13.5546875" style="14" customWidth="1"/>
    <col min="5552" max="5552" width="5.6640625" style="14" customWidth="1"/>
    <col min="5553" max="5553" width="6.5546875" style="14" customWidth="1"/>
    <col min="5554" max="5554" width="5.6640625" style="14" customWidth="1"/>
    <col min="5555" max="5555" width="6.5546875" style="14" customWidth="1"/>
    <col min="5556" max="5556" width="5.6640625" style="14" customWidth="1"/>
    <col min="5557" max="5557" width="6.5546875" style="14" customWidth="1"/>
    <col min="5558" max="5558" width="5.6640625" style="14" customWidth="1"/>
    <col min="5559" max="5559" width="6.5546875" style="14" customWidth="1"/>
    <col min="5560" max="5560" width="5.6640625" style="14" customWidth="1"/>
    <col min="5561" max="5561" width="6.5546875" style="14" customWidth="1"/>
    <col min="5562" max="5562" width="24.44140625" style="14" customWidth="1"/>
    <col min="5563" max="5563" width="54.6640625" style="14" customWidth="1"/>
    <col min="5564" max="5570" width="4.5546875" style="14" customWidth="1"/>
    <col min="5571" max="5794" width="11.44140625" style="14"/>
    <col min="5795" max="5795" width="4" style="14" customWidth="1"/>
    <col min="5796" max="5798" width="3.5546875" style="14" customWidth="1"/>
    <col min="5799" max="5799" width="3.44140625" style="14" customWidth="1"/>
    <col min="5800" max="5800" width="6.5546875" style="14" bestFit="1" customWidth="1"/>
    <col min="5801" max="5801" width="25.44140625" style="14" bestFit="1" customWidth="1"/>
    <col min="5802" max="5803" width="37.5546875" style="14" customWidth="1"/>
    <col min="5804" max="5804" width="22.33203125" style="14" customWidth="1"/>
    <col min="5805" max="5805" width="25" style="14" customWidth="1"/>
    <col min="5806" max="5806" width="17.5546875" style="14" customWidth="1"/>
    <col min="5807" max="5807" width="13.5546875" style="14" customWidth="1"/>
    <col min="5808" max="5808" width="5.6640625" style="14" customWidth="1"/>
    <col min="5809" max="5809" width="6.5546875" style="14" customWidth="1"/>
    <col min="5810" max="5810" width="5.6640625" style="14" customWidth="1"/>
    <col min="5811" max="5811" width="6.5546875" style="14" customWidth="1"/>
    <col min="5812" max="5812" width="5.6640625" style="14" customWidth="1"/>
    <col min="5813" max="5813" width="6.5546875" style="14" customWidth="1"/>
    <col min="5814" max="5814" width="5.6640625" style="14" customWidth="1"/>
    <col min="5815" max="5815" width="6.5546875" style="14" customWidth="1"/>
    <col min="5816" max="5816" width="5.6640625" style="14" customWidth="1"/>
    <col min="5817" max="5817" width="6.5546875" style="14" customWidth="1"/>
    <col min="5818" max="5818" width="24.44140625" style="14" customWidth="1"/>
    <col min="5819" max="5819" width="54.6640625" style="14" customWidth="1"/>
    <col min="5820" max="5826" width="4.5546875" style="14" customWidth="1"/>
    <col min="5827" max="6050" width="11.44140625" style="14"/>
    <col min="6051" max="6051" width="4" style="14" customWidth="1"/>
    <col min="6052" max="6054" width="3.5546875" style="14" customWidth="1"/>
    <col min="6055" max="6055" width="3.44140625" style="14" customWidth="1"/>
    <col min="6056" max="6056" width="6.5546875" style="14" bestFit="1" customWidth="1"/>
    <col min="6057" max="6057" width="25.44140625" style="14" bestFit="1" customWidth="1"/>
    <col min="6058" max="6059" width="37.5546875" style="14" customWidth="1"/>
    <col min="6060" max="6060" width="22.33203125" style="14" customWidth="1"/>
    <col min="6061" max="6061" width="25" style="14" customWidth="1"/>
    <col min="6062" max="6062" width="17.5546875" style="14" customWidth="1"/>
    <col min="6063" max="6063" width="13.5546875" style="14" customWidth="1"/>
    <col min="6064" max="6064" width="5.6640625" style="14" customWidth="1"/>
    <col min="6065" max="6065" width="6.5546875" style="14" customWidth="1"/>
    <col min="6066" max="6066" width="5.6640625" style="14" customWidth="1"/>
    <col min="6067" max="6067" width="6.5546875" style="14" customWidth="1"/>
    <col min="6068" max="6068" width="5.6640625" style="14" customWidth="1"/>
    <col min="6069" max="6069" width="6.5546875" style="14" customWidth="1"/>
    <col min="6070" max="6070" width="5.6640625" style="14" customWidth="1"/>
    <col min="6071" max="6071" width="6.5546875" style="14" customWidth="1"/>
    <col min="6072" max="6072" width="5.6640625" style="14" customWidth="1"/>
    <col min="6073" max="6073" width="6.5546875" style="14" customWidth="1"/>
    <col min="6074" max="6074" width="24.44140625" style="14" customWidth="1"/>
    <col min="6075" max="6075" width="54.6640625" style="14" customWidth="1"/>
    <col min="6076" max="6082" width="4.5546875" style="14" customWidth="1"/>
    <col min="6083" max="6306" width="11.44140625" style="14"/>
    <col min="6307" max="6307" width="4" style="14" customWidth="1"/>
    <col min="6308" max="6310" width="3.5546875" style="14" customWidth="1"/>
    <col min="6311" max="6311" width="3.44140625" style="14" customWidth="1"/>
    <col min="6312" max="6312" width="6.5546875" style="14" bestFit="1" customWidth="1"/>
    <col min="6313" max="6313" width="25.44140625" style="14" bestFit="1" customWidth="1"/>
    <col min="6314" max="6315" width="37.5546875" style="14" customWidth="1"/>
    <col min="6316" max="6316" width="22.33203125" style="14" customWidth="1"/>
    <col min="6317" max="6317" width="25" style="14" customWidth="1"/>
    <col min="6318" max="6318" width="17.5546875" style="14" customWidth="1"/>
    <col min="6319" max="6319" width="13.5546875" style="14" customWidth="1"/>
    <col min="6320" max="6320" width="5.6640625" style="14" customWidth="1"/>
    <col min="6321" max="6321" width="6.5546875" style="14" customWidth="1"/>
    <col min="6322" max="6322" width="5.6640625" style="14" customWidth="1"/>
    <col min="6323" max="6323" width="6.5546875" style="14" customWidth="1"/>
    <col min="6324" max="6324" width="5.6640625" style="14" customWidth="1"/>
    <col min="6325" max="6325" width="6.5546875" style="14" customWidth="1"/>
    <col min="6326" max="6326" width="5.6640625" style="14" customWidth="1"/>
    <col min="6327" max="6327" width="6.5546875" style="14" customWidth="1"/>
    <col min="6328" max="6328" width="5.6640625" style="14" customWidth="1"/>
    <col min="6329" max="6329" width="6.5546875" style="14" customWidth="1"/>
    <col min="6330" max="6330" width="24.44140625" style="14" customWidth="1"/>
    <col min="6331" max="6331" width="54.6640625" style="14" customWidth="1"/>
    <col min="6332" max="6338" width="4.5546875" style="14" customWidth="1"/>
    <col min="6339" max="6562" width="11.44140625" style="14"/>
    <col min="6563" max="6563" width="4" style="14" customWidth="1"/>
    <col min="6564" max="6566" width="3.5546875" style="14" customWidth="1"/>
    <col min="6567" max="6567" width="3.44140625" style="14" customWidth="1"/>
    <col min="6568" max="6568" width="6.5546875" style="14" bestFit="1" customWidth="1"/>
    <col min="6569" max="6569" width="25.44140625" style="14" bestFit="1" customWidth="1"/>
    <col min="6570" max="6571" width="37.5546875" style="14" customWidth="1"/>
    <col min="6572" max="6572" width="22.33203125" style="14" customWidth="1"/>
    <col min="6573" max="6573" width="25" style="14" customWidth="1"/>
    <col min="6574" max="6574" width="17.5546875" style="14" customWidth="1"/>
    <col min="6575" max="6575" width="13.5546875" style="14" customWidth="1"/>
    <col min="6576" max="6576" width="5.6640625" style="14" customWidth="1"/>
    <col min="6577" max="6577" width="6.5546875" style="14" customWidth="1"/>
    <col min="6578" max="6578" width="5.6640625" style="14" customWidth="1"/>
    <col min="6579" max="6579" width="6.5546875" style="14" customWidth="1"/>
    <col min="6580" max="6580" width="5.6640625" style="14" customWidth="1"/>
    <col min="6581" max="6581" width="6.5546875" style="14" customWidth="1"/>
    <col min="6582" max="6582" width="5.6640625" style="14" customWidth="1"/>
    <col min="6583" max="6583" width="6.5546875" style="14" customWidth="1"/>
    <col min="6584" max="6584" width="5.6640625" style="14" customWidth="1"/>
    <col min="6585" max="6585" width="6.5546875" style="14" customWidth="1"/>
    <col min="6586" max="6586" width="24.44140625" style="14" customWidth="1"/>
    <col min="6587" max="6587" width="54.6640625" style="14" customWidth="1"/>
    <col min="6588" max="6594" width="4.5546875" style="14" customWidth="1"/>
    <col min="6595" max="6818" width="11.44140625" style="14"/>
    <col min="6819" max="6819" width="4" style="14" customWidth="1"/>
    <col min="6820" max="6822" width="3.5546875" style="14" customWidth="1"/>
    <col min="6823" max="6823" width="3.44140625" style="14" customWidth="1"/>
    <col min="6824" max="6824" width="6.5546875" style="14" bestFit="1" customWidth="1"/>
    <col min="6825" max="6825" width="25.44140625" style="14" bestFit="1" customWidth="1"/>
    <col min="6826" max="6827" width="37.5546875" style="14" customWidth="1"/>
    <col min="6828" max="6828" width="22.33203125" style="14" customWidth="1"/>
    <col min="6829" max="6829" width="25" style="14" customWidth="1"/>
    <col min="6830" max="6830" width="17.5546875" style="14" customWidth="1"/>
    <col min="6831" max="6831" width="13.5546875" style="14" customWidth="1"/>
    <col min="6832" max="6832" width="5.6640625" style="14" customWidth="1"/>
    <col min="6833" max="6833" width="6.5546875" style="14" customWidth="1"/>
    <col min="6834" max="6834" width="5.6640625" style="14" customWidth="1"/>
    <col min="6835" max="6835" width="6.5546875" style="14" customWidth="1"/>
    <col min="6836" max="6836" width="5.6640625" style="14" customWidth="1"/>
    <col min="6837" max="6837" width="6.5546875" style="14" customWidth="1"/>
    <col min="6838" max="6838" width="5.6640625" style="14" customWidth="1"/>
    <col min="6839" max="6839" width="6.5546875" style="14" customWidth="1"/>
    <col min="6840" max="6840" width="5.6640625" style="14" customWidth="1"/>
    <col min="6841" max="6841" width="6.5546875" style="14" customWidth="1"/>
    <col min="6842" max="6842" width="24.44140625" style="14" customWidth="1"/>
    <col min="6843" max="6843" width="54.6640625" style="14" customWidth="1"/>
    <col min="6844" max="6850" width="4.5546875" style="14" customWidth="1"/>
    <col min="6851" max="7074" width="11.44140625" style="14"/>
    <col min="7075" max="7075" width="4" style="14" customWidth="1"/>
    <col min="7076" max="7078" width="3.5546875" style="14" customWidth="1"/>
    <col min="7079" max="7079" width="3.44140625" style="14" customWidth="1"/>
    <col min="7080" max="7080" width="6.5546875" style="14" bestFit="1" customWidth="1"/>
    <col min="7081" max="7081" width="25.44140625" style="14" bestFit="1" customWidth="1"/>
    <col min="7082" max="7083" width="37.5546875" style="14" customWidth="1"/>
    <col min="7084" max="7084" width="22.33203125" style="14" customWidth="1"/>
    <col min="7085" max="7085" width="25" style="14" customWidth="1"/>
    <col min="7086" max="7086" width="17.5546875" style="14" customWidth="1"/>
    <col min="7087" max="7087" width="13.5546875" style="14" customWidth="1"/>
    <col min="7088" max="7088" width="5.6640625" style="14" customWidth="1"/>
    <col min="7089" max="7089" width="6.5546875" style="14" customWidth="1"/>
    <col min="7090" max="7090" width="5.6640625" style="14" customWidth="1"/>
    <col min="7091" max="7091" width="6.5546875" style="14" customWidth="1"/>
    <col min="7092" max="7092" width="5.6640625" style="14" customWidth="1"/>
    <col min="7093" max="7093" width="6.5546875" style="14" customWidth="1"/>
    <col min="7094" max="7094" width="5.6640625" style="14" customWidth="1"/>
    <col min="7095" max="7095" width="6.5546875" style="14" customWidth="1"/>
    <col min="7096" max="7096" width="5.6640625" style="14" customWidth="1"/>
    <col min="7097" max="7097" width="6.5546875" style="14" customWidth="1"/>
    <col min="7098" max="7098" width="24.44140625" style="14" customWidth="1"/>
    <col min="7099" max="7099" width="54.6640625" style="14" customWidth="1"/>
    <col min="7100" max="7106" width="4.5546875" style="14" customWidth="1"/>
    <col min="7107" max="7330" width="11.44140625" style="14"/>
    <col min="7331" max="7331" width="4" style="14" customWidth="1"/>
    <col min="7332" max="7334" width="3.5546875" style="14" customWidth="1"/>
    <col min="7335" max="7335" width="3.44140625" style="14" customWidth="1"/>
    <col min="7336" max="7336" width="6.5546875" style="14" bestFit="1" customWidth="1"/>
    <col min="7337" max="7337" width="25.44140625" style="14" bestFit="1" customWidth="1"/>
    <col min="7338" max="7339" width="37.5546875" style="14" customWidth="1"/>
    <col min="7340" max="7340" width="22.33203125" style="14" customWidth="1"/>
    <col min="7341" max="7341" width="25" style="14" customWidth="1"/>
    <col min="7342" max="7342" width="17.5546875" style="14" customWidth="1"/>
    <col min="7343" max="7343" width="13.5546875" style="14" customWidth="1"/>
    <col min="7344" max="7344" width="5.6640625" style="14" customWidth="1"/>
    <col min="7345" max="7345" width="6.5546875" style="14" customWidth="1"/>
    <col min="7346" max="7346" width="5.6640625" style="14" customWidth="1"/>
    <col min="7347" max="7347" width="6.5546875" style="14" customWidth="1"/>
    <col min="7348" max="7348" width="5.6640625" style="14" customWidth="1"/>
    <col min="7349" max="7349" width="6.5546875" style="14" customWidth="1"/>
    <col min="7350" max="7350" width="5.6640625" style="14" customWidth="1"/>
    <col min="7351" max="7351" width="6.5546875" style="14" customWidth="1"/>
    <col min="7352" max="7352" width="5.6640625" style="14" customWidth="1"/>
    <col min="7353" max="7353" width="6.5546875" style="14" customWidth="1"/>
    <col min="7354" max="7354" width="24.44140625" style="14" customWidth="1"/>
    <col min="7355" max="7355" width="54.6640625" style="14" customWidth="1"/>
    <col min="7356" max="7362" width="4.5546875" style="14" customWidth="1"/>
    <col min="7363" max="7586" width="11.44140625" style="14"/>
    <col min="7587" max="7587" width="4" style="14" customWidth="1"/>
    <col min="7588" max="7590" width="3.5546875" style="14" customWidth="1"/>
    <col min="7591" max="7591" width="3.44140625" style="14" customWidth="1"/>
    <col min="7592" max="7592" width="6.5546875" style="14" bestFit="1" customWidth="1"/>
    <col min="7593" max="7593" width="25.44140625" style="14" bestFit="1" customWidth="1"/>
    <col min="7594" max="7595" width="37.5546875" style="14" customWidth="1"/>
    <col min="7596" max="7596" width="22.33203125" style="14" customWidth="1"/>
    <col min="7597" max="7597" width="25" style="14" customWidth="1"/>
    <col min="7598" max="7598" width="17.5546875" style="14" customWidth="1"/>
    <col min="7599" max="7599" width="13.5546875" style="14" customWidth="1"/>
    <col min="7600" max="7600" width="5.6640625" style="14" customWidth="1"/>
    <col min="7601" max="7601" width="6.5546875" style="14" customWidth="1"/>
    <col min="7602" max="7602" width="5.6640625" style="14" customWidth="1"/>
    <col min="7603" max="7603" width="6.5546875" style="14" customWidth="1"/>
    <col min="7604" max="7604" width="5.6640625" style="14" customWidth="1"/>
    <col min="7605" max="7605" width="6.5546875" style="14" customWidth="1"/>
    <col min="7606" max="7606" width="5.6640625" style="14" customWidth="1"/>
    <col min="7607" max="7607" width="6.5546875" style="14" customWidth="1"/>
    <col min="7608" max="7608" width="5.6640625" style="14" customWidth="1"/>
    <col min="7609" max="7609" width="6.5546875" style="14" customWidth="1"/>
    <col min="7610" max="7610" width="24.44140625" style="14" customWidth="1"/>
    <col min="7611" max="7611" width="54.6640625" style="14" customWidth="1"/>
    <col min="7612" max="7618" width="4.5546875" style="14" customWidth="1"/>
    <col min="7619" max="7842" width="11.44140625" style="14"/>
    <col min="7843" max="7843" width="4" style="14" customWidth="1"/>
    <col min="7844" max="7846" width="3.5546875" style="14" customWidth="1"/>
    <col min="7847" max="7847" width="3.44140625" style="14" customWidth="1"/>
    <col min="7848" max="7848" width="6.5546875" style="14" bestFit="1" customWidth="1"/>
    <col min="7849" max="7849" width="25.44140625" style="14" bestFit="1" customWidth="1"/>
    <col min="7850" max="7851" width="37.5546875" style="14" customWidth="1"/>
    <col min="7852" max="7852" width="22.33203125" style="14" customWidth="1"/>
    <col min="7853" max="7853" width="25" style="14" customWidth="1"/>
    <col min="7854" max="7854" width="17.5546875" style="14" customWidth="1"/>
    <col min="7855" max="7855" width="13.5546875" style="14" customWidth="1"/>
    <col min="7856" max="7856" width="5.6640625" style="14" customWidth="1"/>
    <col min="7857" max="7857" width="6.5546875" style="14" customWidth="1"/>
    <col min="7858" max="7858" width="5.6640625" style="14" customWidth="1"/>
    <col min="7859" max="7859" width="6.5546875" style="14" customWidth="1"/>
    <col min="7860" max="7860" width="5.6640625" style="14" customWidth="1"/>
    <col min="7861" max="7861" width="6.5546875" style="14" customWidth="1"/>
    <col min="7862" max="7862" width="5.6640625" style="14" customWidth="1"/>
    <col min="7863" max="7863" width="6.5546875" style="14" customWidth="1"/>
    <col min="7864" max="7864" width="5.6640625" style="14" customWidth="1"/>
    <col min="7865" max="7865" width="6.5546875" style="14" customWidth="1"/>
    <col min="7866" max="7866" width="24.44140625" style="14" customWidth="1"/>
    <col min="7867" max="7867" width="54.6640625" style="14" customWidth="1"/>
    <col min="7868" max="7874" width="4.5546875" style="14" customWidth="1"/>
    <col min="7875" max="8098" width="11.44140625" style="14"/>
    <col min="8099" max="8099" width="4" style="14" customWidth="1"/>
    <col min="8100" max="8102" width="3.5546875" style="14" customWidth="1"/>
    <col min="8103" max="8103" width="3.44140625" style="14" customWidth="1"/>
    <col min="8104" max="8104" width="6.5546875" style="14" bestFit="1" customWidth="1"/>
    <col min="8105" max="8105" width="25.44140625" style="14" bestFit="1" customWidth="1"/>
    <col min="8106" max="8107" width="37.5546875" style="14" customWidth="1"/>
    <col min="8108" max="8108" width="22.33203125" style="14" customWidth="1"/>
    <col min="8109" max="8109" width="25" style="14" customWidth="1"/>
    <col min="8110" max="8110" width="17.5546875" style="14" customWidth="1"/>
    <col min="8111" max="8111" width="13.5546875" style="14" customWidth="1"/>
    <col min="8112" max="8112" width="5.6640625" style="14" customWidth="1"/>
    <col min="8113" max="8113" width="6.5546875" style="14" customWidth="1"/>
    <col min="8114" max="8114" width="5.6640625" style="14" customWidth="1"/>
    <col min="8115" max="8115" width="6.5546875" style="14" customWidth="1"/>
    <col min="8116" max="8116" width="5.6640625" style="14" customWidth="1"/>
    <col min="8117" max="8117" width="6.5546875" style="14" customWidth="1"/>
    <col min="8118" max="8118" width="5.6640625" style="14" customWidth="1"/>
    <col min="8119" max="8119" width="6.5546875" style="14" customWidth="1"/>
    <col min="8120" max="8120" width="5.6640625" style="14" customWidth="1"/>
    <col min="8121" max="8121" width="6.5546875" style="14" customWidth="1"/>
    <col min="8122" max="8122" width="24.44140625" style="14" customWidth="1"/>
    <col min="8123" max="8123" width="54.6640625" style="14" customWidth="1"/>
    <col min="8124" max="8130" width="4.5546875" style="14" customWidth="1"/>
    <col min="8131" max="8354" width="11.44140625" style="14"/>
    <col min="8355" max="8355" width="4" style="14" customWidth="1"/>
    <col min="8356" max="8358" width="3.5546875" style="14" customWidth="1"/>
    <col min="8359" max="8359" width="3.44140625" style="14" customWidth="1"/>
    <col min="8360" max="8360" width="6.5546875" style="14" bestFit="1" customWidth="1"/>
    <col min="8361" max="8361" width="25.44140625" style="14" bestFit="1" customWidth="1"/>
    <col min="8362" max="8363" width="37.5546875" style="14" customWidth="1"/>
    <col min="8364" max="8364" width="22.33203125" style="14" customWidth="1"/>
    <col min="8365" max="8365" width="25" style="14" customWidth="1"/>
    <col min="8366" max="8366" width="17.5546875" style="14" customWidth="1"/>
    <col min="8367" max="8367" width="13.5546875" style="14" customWidth="1"/>
    <col min="8368" max="8368" width="5.6640625" style="14" customWidth="1"/>
    <col min="8369" max="8369" width="6.5546875" style="14" customWidth="1"/>
    <col min="8370" max="8370" width="5.6640625" style="14" customWidth="1"/>
    <col min="8371" max="8371" width="6.5546875" style="14" customWidth="1"/>
    <col min="8372" max="8372" width="5.6640625" style="14" customWidth="1"/>
    <col min="8373" max="8373" width="6.5546875" style="14" customWidth="1"/>
    <col min="8374" max="8374" width="5.6640625" style="14" customWidth="1"/>
    <col min="8375" max="8375" width="6.5546875" style="14" customWidth="1"/>
    <col min="8376" max="8376" width="5.6640625" style="14" customWidth="1"/>
    <col min="8377" max="8377" width="6.5546875" style="14" customWidth="1"/>
    <col min="8378" max="8378" width="24.44140625" style="14" customWidth="1"/>
    <col min="8379" max="8379" width="54.6640625" style="14" customWidth="1"/>
    <col min="8380" max="8386" width="4.5546875" style="14" customWidth="1"/>
    <col min="8387" max="8610" width="11.44140625" style="14"/>
    <col min="8611" max="8611" width="4" style="14" customWidth="1"/>
    <col min="8612" max="8614" width="3.5546875" style="14" customWidth="1"/>
    <col min="8615" max="8615" width="3.44140625" style="14" customWidth="1"/>
    <col min="8616" max="8616" width="6.5546875" style="14" bestFit="1" customWidth="1"/>
    <col min="8617" max="8617" width="25.44140625" style="14" bestFit="1" customWidth="1"/>
    <col min="8618" max="8619" width="37.5546875" style="14" customWidth="1"/>
    <col min="8620" max="8620" width="22.33203125" style="14" customWidth="1"/>
    <col min="8621" max="8621" width="25" style="14" customWidth="1"/>
    <col min="8622" max="8622" width="17.5546875" style="14" customWidth="1"/>
    <col min="8623" max="8623" width="13.5546875" style="14" customWidth="1"/>
    <col min="8624" max="8624" width="5.6640625" style="14" customWidth="1"/>
    <col min="8625" max="8625" width="6.5546875" style="14" customWidth="1"/>
    <col min="8626" max="8626" width="5.6640625" style="14" customWidth="1"/>
    <col min="8627" max="8627" width="6.5546875" style="14" customWidth="1"/>
    <col min="8628" max="8628" width="5.6640625" style="14" customWidth="1"/>
    <col min="8629" max="8629" width="6.5546875" style="14" customWidth="1"/>
    <col min="8630" max="8630" width="5.6640625" style="14" customWidth="1"/>
    <col min="8631" max="8631" width="6.5546875" style="14" customWidth="1"/>
    <col min="8632" max="8632" width="5.6640625" style="14" customWidth="1"/>
    <col min="8633" max="8633" width="6.5546875" style="14" customWidth="1"/>
    <col min="8634" max="8634" width="24.44140625" style="14" customWidth="1"/>
    <col min="8635" max="8635" width="54.6640625" style="14" customWidth="1"/>
    <col min="8636" max="8642" width="4.5546875" style="14" customWidth="1"/>
    <col min="8643" max="8866" width="11.44140625" style="14"/>
    <col min="8867" max="8867" width="4" style="14" customWidth="1"/>
    <col min="8868" max="8870" width="3.5546875" style="14" customWidth="1"/>
    <col min="8871" max="8871" width="3.44140625" style="14" customWidth="1"/>
    <col min="8872" max="8872" width="6.5546875" style="14" bestFit="1" customWidth="1"/>
    <col min="8873" max="8873" width="25.44140625" style="14" bestFit="1" customWidth="1"/>
    <col min="8874" max="8875" width="37.5546875" style="14" customWidth="1"/>
    <col min="8876" max="8876" width="22.33203125" style="14" customWidth="1"/>
    <col min="8877" max="8877" width="25" style="14" customWidth="1"/>
    <col min="8878" max="8878" width="17.5546875" style="14" customWidth="1"/>
    <col min="8879" max="8879" width="13.5546875" style="14" customWidth="1"/>
    <col min="8880" max="8880" width="5.6640625" style="14" customWidth="1"/>
    <col min="8881" max="8881" width="6.5546875" style="14" customWidth="1"/>
    <col min="8882" max="8882" width="5.6640625" style="14" customWidth="1"/>
    <col min="8883" max="8883" width="6.5546875" style="14" customWidth="1"/>
    <col min="8884" max="8884" width="5.6640625" style="14" customWidth="1"/>
    <col min="8885" max="8885" width="6.5546875" style="14" customWidth="1"/>
    <col min="8886" max="8886" width="5.6640625" style="14" customWidth="1"/>
    <col min="8887" max="8887" width="6.5546875" style="14" customWidth="1"/>
    <col min="8888" max="8888" width="5.6640625" style="14" customWidth="1"/>
    <col min="8889" max="8889" width="6.5546875" style="14" customWidth="1"/>
    <col min="8890" max="8890" width="24.44140625" style="14" customWidth="1"/>
    <col min="8891" max="8891" width="54.6640625" style="14" customWidth="1"/>
    <col min="8892" max="8898" width="4.5546875" style="14" customWidth="1"/>
    <col min="8899" max="9122" width="11.44140625" style="14"/>
    <col min="9123" max="9123" width="4" style="14" customWidth="1"/>
    <col min="9124" max="9126" width="3.5546875" style="14" customWidth="1"/>
    <col min="9127" max="9127" width="3.44140625" style="14" customWidth="1"/>
    <col min="9128" max="9128" width="6.5546875" style="14" bestFit="1" customWidth="1"/>
    <col min="9129" max="9129" width="25.44140625" style="14" bestFit="1" customWidth="1"/>
    <col min="9130" max="9131" width="37.5546875" style="14" customWidth="1"/>
    <col min="9132" max="9132" width="22.33203125" style="14" customWidth="1"/>
    <col min="9133" max="9133" width="25" style="14" customWidth="1"/>
    <col min="9134" max="9134" width="17.5546875" style="14" customWidth="1"/>
    <col min="9135" max="9135" width="13.5546875" style="14" customWidth="1"/>
    <col min="9136" max="9136" width="5.6640625" style="14" customWidth="1"/>
    <col min="9137" max="9137" width="6.5546875" style="14" customWidth="1"/>
    <col min="9138" max="9138" width="5.6640625" style="14" customWidth="1"/>
    <col min="9139" max="9139" width="6.5546875" style="14" customWidth="1"/>
    <col min="9140" max="9140" width="5.6640625" style="14" customWidth="1"/>
    <col min="9141" max="9141" width="6.5546875" style="14" customWidth="1"/>
    <col min="9142" max="9142" width="5.6640625" style="14" customWidth="1"/>
    <col min="9143" max="9143" width="6.5546875" style="14" customWidth="1"/>
    <col min="9144" max="9144" width="5.6640625" style="14" customWidth="1"/>
    <col min="9145" max="9145" width="6.5546875" style="14" customWidth="1"/>
    <col min="9146" max="9146" width="24.44140625" style="14" customWidth="1"/>
    <col min="9147" max="9147" width="54.6640625" style="14" customWidth="1"/>
    <col min="9148" max="9154" width="4.5546875" style="14" customWidth="1"/>
    <col min="9155" max="9378" width="11.44140625" style="14"/>
    <col min="9379" max="9379" width="4" style="14" customWidth="1"/>
    <col min="9380" max="9382" width="3.5546875" style="14" customWidth="1"/>
    <col min="9383" max="9383" width="3.44140625" style="14" customWidth="1"/>
    <col min="9384" max="9384" width="6.5546875" style="14" bestFit="1" customWidth="1"/>
    <col min="9385" max="9385" width="25.44140625" style="14" bestFit="1" customWidth="1"/>
    <col min="9386" max="9387" width="37.5546875" style="14" customWidth="1"/>
    <col min="9388" max="9388" width="22.33203125" style="14" customWidth="1"/>
    <col min="9389" max="9389" width="25" style="14" customWidth="1"/>
    <col min="9390" max="9390" width="17.5546875" style="14" customWidth="1"/>
    <col min="9391" max="9391" width="13.5546875" style="14" customWidth="1"/>
    <col min="9392" max="9392" width="5.6640625" style="14" customWidth="1"/>
    <col min="9393" max="9393" width="6.5546875" style="14" customWidth="1"/>
    <col min="9394" max="9394" width="5.6640625" style="14" customWidth="1"/>
    <col min="9395" max="9395" width="6.5546875" style="14" customWidth="1"/>
    <col min="9396" max="9396" width="5.6640625" style="14" customWidth="1"/>
    <col min="9397" max="9397" width="6.5546875" style="14" customWidth="1"/>
    <col min="9398" max="9398" width="5.6640625" style="14" customWidth="1"/>
    <col min="9399" max="9399" width="6.5546875" style="14" customWidth="1"/>
    <col min="9400" max="9400" width="5.6640625" style="14" customWidth="1"/>
    <col min="9401" max="9401" width="6.5546875" style="14" customWidth="1"/>
    <col min="9402" max="9402" width="24.44140625" style="14" customWidth="1"/>
    <col min="9403" max="9403" width="54.6640625" style="14" customWidth="1"/>
    <col min="9404" max="9410" width="4.5546875" style="14" customWidth="1"/>
    <col min="9411" max="9634" width="11.44140625" style="14"/>
    <col min="9635" max="9635" width="4" style="14" customWidth="1"/>
    <col min="9636" max="9638" width="3.5546875" style="14" customWidth="1"/>
    <col min="9639" max="9639" width="3.44140625" style="14" customWidth="1"/>
    <col min="9640" max="9640" width="6.5546875" style="14" bestFit="1" customWidth="1"/>
    <col min="9641" max="9641" width="25.44140625" style="14" bestFit="1" customWidth="1"/>
    <col min="9642" max="9643" width="37.5546875" style="14" customWidth="1"/>
    <col min="9644" max="9644" width="22.33203125" style="14" customWidth="1"/>
    <col min="9645" max="9645" width="25" style="14" customWidth="1"/>
    <col min="9646" max="9646" width="17.5546875" style="14" customWidth="1"/>
    <col min="9647" max="9647" width="13.5546875" style="14" customWidth="1"/>
    <col min="9648" max="9648" width="5.6640625" style="14" customWidth="1"/>
    <col min="9649" max="9649" width="6.5546875" style="14" customWidth="1"/>
    <col min="9650" max="9650" width="5.6640625" style="14" customWidth="1"/>
    <col min="9651" max="9651" width="6.5546875" style="14" customWidth="1"/>
    <col min="9652" max="9652" width="5.6640625" style="14" customWidth="1"/>
    <col min="9653" max="9653" width="6.5546875" style="14" customWidth="1"/>
    <col min="9654" max="9654" width="5.6640625" style="14" customWidth="1"/>
    <col min="9655" max="9655" width="6.5546875" style="14" customWidth="1"/>
    <col min="9656" max="9656" width="5.6640625" style="14" customWidth="1"/>
    <col min="9657" max="9657" width="6.5546875" style="14" customWidth="1"/>
    <col min="9658" max="9658" width="24.44140625" style="14" customWidth="1"/>
    <col min="9659" max="9659" width="54.6640625" style="14" customWidth="1"/>
    <col min="9660" max="9666" width="4.5546875" style="14" customWidth="1"/>
    <col min="9667" max="9890" width="11.44140625" style="14"/>
    <col min="9891" max="9891" width="4" style="14" customWidth="1"/>
    <col min="9892" max="9894" width="3.5546875" style="14" customWidth="1"/>
    <col min="9895" max="9895" width="3.44140625" style="14" customWidth="1"/>
    <col min="9896" max="9896" width="6.5546875" style="14" bestFit="1" customWidth="1"/>
    <col min="9897" max="9897" width="25.44140625" style="14" bestFit="1" customWidth="1"/>
    <col min="9898" max="9899" width="37.5546875" style="14" customWidth="1"/>
    <col min="9900" max="9900" width="22.33203125" style="14" customWidth="1"/>
    <col min="9901" max="9901" width="25" style="14" customWidth="1"/>
    <col min="9902" max="9902" width="17.5546875" style="14" customWidth="1"/>
    <col min="9903" max="9903" width="13.5546875" style="14" customWidth="1"/>
    <col min="9904" max="9904" width="5.6640625" style="14" customWidth="1"/>
    <col min="9905" max="9905" width="6.5546875" style="14" customWidth="1"/>
    <col min="9906" max="9906" width="5.6640625" style="14" customWidth="1"/>
    <col min="9907" max="9907" width="6.5546875" style="14" customWidth="1"/>
    <col min="9908" max="9908" width="5.6640625" style="14" customWidth="1"/>
    <col min="9909" max="9909" width="6.5546875" style="14" customWidth="1"/>
    <col min="9910" max="9910" width="5.6640625" style="14" customWidth="1"/>
    <col min="9911" max="9911" width="6.5546875" style="14" customWidth="1"/>
    <col min="9912" max="9912" width="5.6640625" style="14" customWidth="1"/>
    <col min="9913" max="9913" width="6.5546875" style="14" customWidth="1"/>
    <col min="9914" max="9914" width="24.44140625" style="14" customWidth="1"/>
    <col min="9915" max="9915" width="54.6640625" style="14" customWidth="1"/>
    <col min="9916" max="9922" width="4.5546875" style="14" customWidth="1"/>
    <col min="9923" max="10146" width="11.44140625" style="14"/>
    <col min="10147" max="10147" width="4" style="14" customWidth="1"/>
    <col min="10148" max="10150" width="3.5546875" style="14" customWidth="1"/>
    <col min="10151" max="10151" width="3.44140625" style="14" customWidth="1"/>
    <col min="10152" max="10152" width="6.5546875" style="14" bestFit="1" customWidth="1"/>
    <col min="10153" max="10153" width="25.44140625" style="14" bestFit="1" customWidth="1"/>
    <col min="10154" max="10155" width="37.5546875" style="14" customWidth="1"/>
    <col min="10156" max="10156" width="22.33203125" style="14" customWidth="1"/>
    <col min="10157" max="10157" width="25" style="14" customWidth="1"/>
    <col min="10158" max="10158" width="17.5546875" style="14" customWidth="1"/>
    <col min="10159" max="10159" width="13.5546875" style="14" customWidth="1"/>
    <col min="10160" max="10160" width="5.6640625" style="14" customWidth="1"/>
    <col min="10161" max="10161" width="6.5546875" style="14" customWidth="1"/>
    <col min="10162" max="10162" width="5.6640625" style="14" customWidth="1"/>
    <col min="10163" max="10163" width="6.5546875" style="14" customWidth="1"/>
    <col min="10164" max="10164" width="5.6640625" style="14" customWidth="1"/>
    <col min="10165" max="10165" width="6.5546875" style="14" customWidth="1"/>
    <col min="10166" max="10166" width="5.6640625" style="14" customWidth="1"/>
    <col min="10167" max="10167" width="6.5546875" style="14" customWidth="1"/>
    <col min="10168" max="10168" width="5.6640625" style="14" customWidth="1"/>
    <col min="10169" max="10169" width="6.5546875" style="14" customWidth="1"/>
    <col min="10170" max="10170" width="24.44140625" style="14" customWidth="1"/>
    <col min="10171" max="10171" width="54.6640625" style="14" customWidth="1"/>
    <col min="10172" max="10178" width="4.5546875" style="14" customWidth="1"/>
    <col min="10179" max="10402" width="11.44140625" style="14"/>
    <col min="10403" max="10403" width="4" style="14" customWidth="1"/>
    <col min="10404" max="10406" width="3.5546875" style="14" customWidth="1"/>
    <col min="10407" max="10407" width="3.44140625" style="14" customWidth="1"/>
    <col min="10408" max="10408" width="6.5546875" style="14" bestFit="1" customWidth="1"/>
    <col min="10409" max="10409" width="25.44140625" style="14" bestFit="1" customWidth="1"/>
    <col min="10410" max="10411" width="37.5546875" style="14" customWidth="1"/>
    <col min="10412" max="10412" width="22.33203125" style="14" customWidth="1"/>
    <col min="10413" max="10413" width="25" style="14" customWidth="1"/>
    <col min="10414" max="10414" width="17.5546875" style="14" customWidth="1"/>
    <col min="10415" max="10415" width="13.5546875" style="14" customWidth="1"/>
    <col min="10416" max="10416" width="5.6640625" style="14" customWidth="1"/>
    <col min="10417" max="10417" width="6.5546875" style="14" customWidth="1"/>
    <col min="10418" max="10418" width="5.6640625" style="14" customWidth="1"/>
    <col min="10419" max="10419" width="6.5546875" style="14" customWidth="1"/>
    <col min="10420" max="10420" width="5.6640625" style="14" customWidth="1"/>
    <col min="10421" max="10421" width="6.5546875" style="14" customWidth="1"/>
    <col min="10422" max="10422" width="5.6640625" style="14" customWidth="1"/>
    <col min="10423" max="10423" width="6.5546875" style="14" customWidth="1"/>
    <col min="10424" max="10424" width="5.6640625" style="14" customWidth="1"/>
    <col min="10425" max="10425" width="6.5546875" style="14" customWidth="1"/>
    <col min="10426" max="10426" width="24.44140625" style="14" customWidth="1"/>
    <col min="10427" max="10427" width="54.6640625" style="14" customWidth="1"/>
    <col min="10428" max="10434" width="4.5546875" style="14" customWidth="1"/>
    <col min="10435" max="10658" width="11.44140625" style="14"/>
    <col min="10659" max="10659" width="4" style="14" customWidth="1"/>
    <col min="10660" max="10662" width="3.5546875" style="14" customWidth="1"/>
    <col min="10663" max="10663" width="3.44140625" style="14" customWidth="1"/>
    <col min="10664" max="10664" width="6.5546875" style="14" bestFit="1" customWidth="1"/>
    <col min="10665" max="10665" width="25.44140625" style="14" bestFit="1" customWidth="1"/>
    <col min="10666" max="10667" width="37.5546875" style="14" customWidth="1"/>
    <col min="10668" max="10668" width="22.33203125" style="14" customWidth="1"/>
    <col min="10669" max="10669" width="25" style="14" customWidth="1"/>
    <col min="10670" max="10670" width="17.5546875" style="14" customWidth="1"/>
    <col min="10671" max="10671" width="13.5546875" style="14" customWidth="1"/>
    <col min="10672" max="10672" width="5.6640625" style="14" customWidth="1"/>
    <col min="10673" max="10673" width="6.5546875" style="14" customWidth="1"/>
    <col min="10674" max="10674" width="5.6640625" style="14" customWidth="1"/>
    <col min="10675" max="10675" width="6.5546875" style="14" customWidth="1"/>
    <col min="10676" max="10676" width="5.6640625" style="14" customWidth="1"/>
    <col min="10677" max="10677" width="6.5546875" style="14" customWidth="1"/>
    <col min="10678" max="10678" width="5.6640625" style="14" customWidth="1"/>
    <col min="10679" max="10679" width="6.5546875" style="14" customWidth="1"/>
    <col min="10680" max="10680" width="5.6640625" style="14" customWidth="1"/>
    <col min="10681" max="10681" width="6.5546875" style="14" customWidth="1"/>
    <col min="10682" max="10682" width="24.44140625" style="14" customWidth="1"/>
    <col min="10683" max="10683" width="54.6640625" style="14" customWidth="1"/>
    <col min="10684" max="10690" width="4.5546875" style="14" customWidth="1"/>
    <col min="10691" max="10914" width="11.44140625" style="14"/>
    <col min="10915" max="10915" width="4" style="14" customWidth="1"/>
    <col min="10916" max="10918" width="3.5546875" style="14" customWidth="1"/>
    <col min="10919" max="10919" width="3.44140625" style="14" customWidth="1"/>
    <col min="10920" max="10920" width="6.5546875" style="14" bestFit="1" customWidth="1"/>
    <col min="10921" max="10921" width="25.44140625" style="14" bestFit="1" customWidth="1"/>
    <col min="10922" max="10923" width="37.5546875" style="14" customWidth="1"/>
    <col min="10924" max="10924" width="22.33203125" style="14" customWidth="1"/>
    <col min="10925" max="10925" width="25" style="14" customWidth="1"/>
    <col min="10926" max="10926" width="17.5546875" style="14" customWidth="1"/>
    <col min="10927" max="10927" width="13.5546875" style="14" customWidth="1"/>
    <col min="10928" max="10928" width="5.6640625" style="14" customWidth="1"/>
    <col min="10929" max="10929" width="6.5546875" style="14" customWidth="1"/>
    <col min="10930" max="10930" width="5.6640625" style="14" customWidth="1"/>
    <col min="10931" max="10931" width="6.5546875" style="14" customWidth="1"/>
    <col min="10932" max="10932" width="5.6640625" style="14" customWidth="1"/>
    <col min="10933" max="10933" width="6.5546875" style="14" customWidth="1"/>
    <col min="10934" max="10934" width="5.6640625" style="14" customWidth="1"/>
    <col min="10935" max="10935" width="6.5546875" style="14" customWidth="1"/>
    <col min="10936" max="10936" width="5.6640625" style="14" customWidth="1"/>
    <col min="10937" max="10937" width="6.5546875" style="14" customWidth="1"/>
    <col min="10938" max="10938" width="24.44140625" style="14" customWidth="1"/>
    <col min="10939" max="10939" width="54.6640625" style="14" customWidth="1"/>
    <col min="10940" max="10946" width="4.5546875" style="14" customWidth="1"/>
    <col min="10947" max="11170" width="11.44140625" style="14"/>
    <col min="11171" max="11171" width="4" style="14" customWidth="1"/>
    <col min="11172" max="11174" width="3.5546875" style="14" customWidth="1"/>
    <col min="11175" max="11175" width="3.44140625" style="14" customWidth="1"/>
    <col min="11176" max="11176" width="6.5546875" style="14" bestFit="1" customWidth="1"/>
    <col min="11177" max="11177" width="25.44140625" style="14" bestFit="1" customWidth="1"/>
    <col min="11178" max="11179" width="37.5546875" style="14" customWidth="1"/>
    <col min="11180" max="11180" width="22.33203125" style="14" customWidth="1"/>
    <col min="11181" max="11181" width="25" style="14" customWidth="1"/>
    <col min="11182" max="11182" width="17.5546875" style="14" customWidth="1"/>
    <col min="11183" max="11183" width="13.5546875" style="14" customWidth="1"/>
    <col min="11184" max="11184" width="5.6640625" style="14" customWidth="1"/>
    <col min="11185" max="11185" width="6.5546875" style="14" customWidth="1"/>
    <col min="11186" max="11186" width="5.6640625" style="14" customWidth="1"/>
    <col min="11187" max="11187" width="6.5546875" style="14" customWidth="1"/>
    <col min="11188" max="11188" width="5.6640625" style="14" customWidth="1"/>
    <col min="11189" max="11189" width="6.5546875" style="14" customWidth="1"/>
    <col min="11190" max="11190" width="5.6640625" style="14" customWidth="1"/>
    <col min="11191" max="11191" width="6.5546875" style="14" customWidth="1"/>
    <col min="11192" max="11192" width="5.6640625" style="14" customWidth="1"/>
    <col min="11193" max="11193" width="6.5546875" style="14" customWidth="1"/>
    <col min="11194" max="11194" width="24.44140625" style="14" customWidth="1"/>
    <col min="11195" max="11195" width="54.6640625" style="14" customWidth="1"/>
    <col min="11196" max="11202" width="4.5546875" style="14" customWidth="1"/>
    <col min="11203" max="11426" width="11.44140625" style="14"/>
    <col min="11427" max="11427" width="4" style="14" customWidth="1"/>
    <col min="11428" max="11430" width="3.5546875" style="14" customWidth="1"/>
    <col min="11431" max="11431" width="3.44140625" style="14" customWidth="1"/>
    <col min="11432" max="11432" width="6.5546875" style="14" bestFit="1" customWidth="1"/>
    <col min="11433" max="11433" width="25.44140625" style="14" bestFit="1" customWidth="1"/>
    <col min="11434" max="11435" width="37.5546875" style="14" customWidth="1"/>
    <col min="11436" max="11436" width="22.33203125" style="14" customWidth="1"/>
    <col min="11437" max="11437" width="25" style="14" customWidth="1"/>
    <col min="11438" max="11438" width="17.5546875" style="14" customWidth="1"/>
    <col min="11439" max="11439" width="13.5546875" style="14" customWidth="1"/>
    <col min="11440" max="11440" width="5.6640625" style="14" customWidth="1"/>
    <col min="11441" max="11441" width="6.5546875" style="14" customWidth="1"/>
    <col min="11442" max="11442" width="5.6640625" style="14" customWidth="1"/>
    <col min="11443" max="11443" width="6.5546875" style="14" customWidth="1"/>
    <col min="11444" max="11444" width="5.6640625" style="14" customWidth="1"/>
    <col min="11445" max="11445" width="6.5546875" style="14" customWidth="1"/>
    <col min="11446" max="11446" width="5.6640625" style="14" customWidth="1"/>
    <col min="11447" max="11447" width="6.5546875" style="14" customWidth="1"/>
    <col min="11448" max="11448" width="5.6640625" style="14" customWidth="1"/>
    <col min="11449" max="11449" width="6.5546875" style="14" customWidth="1"/>
    <col min="11450" max="11450" width="24.44140625" style="14" customWidth="1"/>
    <col min="11451" max="11451" width="54.6640625" style="14" customWidth="1"/>
    <col min="11452" max="11458" width="4.5546875" style="14" customWidth="1"/>
    <col min="11459" max="11682" width="11.44140625" style="14"/>
    <col min="11683" max="11683" width="4" style="14" customWidth="1"/>
    <col min="11684" max="11686" width="3.5546875" style="14" customWidth="1"/>
    <col min="11687" max="11687" width="3.44140625" style="14" customWidth="1"/>
    <col min="11688" max="11688" width="6.5546875" style="14" bestFit="1" customWidth="1"/>
    <col min="11689" max="11689" width="25.44140625" style="14" bestFit="1" customWidth="1"/>
    <col min="11690" max="11691" width="37.5546875" style="14" customWidth="1"/>
    <col min="11692" max="11692" width="22.33203125" style="14" customWidth="1"/>
    <col min="11693" max="11693" width="25" style="14" customWidth="1"/>
    <col min="11694" max="11694" width="17.5546875" style="14" customWidth="1"/>
    <col min="11695" max="11695" width="13.5546875" style="14" customWidth="1"/>
    <col min="11696" max="11696" width="5.6640625" style="14" customWidth="1"/>
    <col min="11697" max="11697" width="6.5546875" style="14" customWidth="1"/>
    <col min="11698" max="11698" width="5.6640625" style="14" customWidth="1"/>
    <col min="11699" max="11699" width="6.5546875" style="14" customWidth="1"/>
    <col min="11700" max="11700" width="5.6640625" style="14" customWidth="1"/>
    <col min="11701" max="11701" width="6.5546875" style="14" customWidth="1"/>
    <col min="11702" max="11702" width="5.6640625" style="14" customWidth="1"/>
    <col min="11703" max="11703" width="6.5546875" style="14" customWidth="1"/>
    <col min="11704" max="11704" width="5.6640625" style="14" customWidth="1"/>
    <col min="11705" max="11705" width="6.5546875" style="14" customWidth="1"/>
    <col min="11706" max="11706" width="24.44140625" style="14" customWidth="1"/>
    <col min="11707" max="11707" width="54.6640625" style="14" customWidth="1"/>
    <col min="11708" max="11714" width="4.5546875" style="14" customWidth="1"/>
    <col min="11715" max="11938" width="11.44140625" style="14"/>
    <col min="11939" max="11939" width="4" style="14" customWidth="1"/>
    <col min="11940" max="11942" width="3.5546875" style="14" customWidth="1"/>
    <col min="11943" max="11943" width="3.44140625" style="14" customWidth="1"/>
    <col min="11944" max="11944" width="6.5546875" style="14" bestFit="1" customWidth="1"/>
    <col min="11945" max="11945" width="25.44140625" style="14" bestFit="1" customWidth="1"/>
    <col min="11946" max="11947" width="37.5546875" style="14" customWidth="1"/>
    <col min="11948" max="11948" width="22.33203125" style="14" customWidth="1"/>
    <col min="11949" max="11949" width="25" style="14" customWidth="1"/>
    <col min="11950" max="11950" width="17.5546875" style="14" customWidth="1"/>
    <col min="11951" max="11951" width="13.5546875" style="14" customWidth="1"/>
    <col min="11952" max="11952" width="5.6640625" style="14" customWidth="1"/>
    <col min="11953" max="11953" width="6.5546875" style="14" customWidth="1"/>
    <col min="11954" max="11954" width="5.6640625" style="14" customWidth="1"/>
    <col min="11955" max="11955" width="6.5546875" style="14" customWidth="1"/>
    <col min="11956" max="11956" width="5.6640625" style="14" customWidth="1"/>
    <col min="11957" max="11957" width="6.5546875" style="14" customWidth="1"/>
    <col min="11958" max="11958" width="5.6640625" style="14" customWidth="1"/>
    <col min="11959" max="11959" width="6.5546875" style="14" customWidth="1"/>
    <col min="11960" max="11960" width="5.6640625" style="14" customWidth="1"/>
    <col min="11961" max="11961" width="6.5546875" style="14" customWidth="1"/>
    <col min="11962" max="11962" width="24.44140625" style="14" customWidth="1"/>
    <col min="11963" max="11963" width="54.6640625" style="14" customWidth="1"/>
    <col min="11964" max="11970" width="4.5546875" style="14" customWidth="1"/>
    <col min="11971" max="12194" width="11.44140625" style="14"/>
    <col min="12195" max="12195" width="4" style="14" customWidth="1"/>
    <col min="12196" max="12198" width="3.5546875" style="14" customWidth="1"/>
    <col min="12199" max="12199" width="3.44140625" style="14" customWidth="1"/>
    <col min="12200" max="12200" width="6.5546875" style="14" bestFit="1" customWidth="1"/>
    <col min="12201" max="12201" width="25.44140625" style="14" bestFit="1" customWidth="1"/>
    <col min="12202" max="12203" width="37.5546875" style="14" customWidth="1"/>
    <col min="12204" max="12204" width="22.33203125" style="14" customWidth="1"/>
    <col min="12205" max="12205" width="25" style="14" customWidth="1"/>
    <col min="12206" max="12206" width="17.5546875" style="14" customWidth="1"/>
    <col min="12207" max="12207" width="13.5546875" style="14" customWidth="1"/>
    <col min="12208" max="12208" width="5.6640625" style="14" customWidth="1"/>
    <col min="12209" max="12209" width="6.5546875" style="14" customWidth="1"/>
    <col min="12210" max="12210" width="5.6640625" style="14" customWidth="1"/>
    <col min="12211" max="12211" width="6.5546875" style="14" customWidth="1"/>
    <col min="12212" max="12212" width="5.6640625" style="14" customWidth="1"/>
    <col min="12213" max="12213" width="6.5546875" style="14" customWidth="1"/>
    <col min="12214" max="12214" width="5.6640625" style="14" customWidth="1"/>
    <col min="12215" max="12215" width="6.5546875" style="14" customWidth="1"/>
    <col min="12216" max="12216" width="5.6640625" style="14" customWidth="1"/>
    <col min="12217" max="12217" width="6.5546875" style="14" customWidth="1"/>
    <col min="12218" max="12218" width="24.44140625" style="14" customWidth="1"/>
    <col min="12219" max="12219" width="54.6640625" style="14" customWidth="1"/>
    <col min="12220" max="12226" width="4.5546875" style="14" customWidth="1"/>
    <col min="12227" max="12450" width="11.44140625" style="14"/>
    <col min="12451" max="12451" width="4" style="14" customWidth="1"/>
    <col min="12452" max="12454" width="3.5546875" style="14" customWidth="1"/>
    <col min="12455" max="12455" width="3.44140625" style="14" customWidth="1"/>
    <col min="12456" max="12456" width="6.5546875" style="14" bestFit="1" customWidth="1"/>
    <col min="12457" max="12457" width="25.44140625" style="14" bestFit="1" customWidth="1"/>
    <col min="12458" max="12459" width="37.5546875" style="14" customWidth="1"/>
    <col min="12460" max="12460" width="22.33203125" style="14" customWidth="1"/>
    <col min="12461" max="12461" width="25" style="14" customWidth="1"/>
    <col min="12462" max="12462" width="17.5546875" style="14" customWidth="1"/>
    <col min="12463" max="12463" width="13.5546875" style="14" customWidth="1"/>
    <col min="12464" max="12464" width="5.6640625" style="14" customWidth="1"/>
    <col min="12465" max="12465" width="6.5546875" style="14" customWidth="1"/>
    <col min="12466" max="12466" width="5.6640625" style="14" customWidth="1"/>
    <col min="12467" max="12467" width="6.5546875" style="14" customWidth="1"/>
    <col min="12468" max="12468" width="5.6640625" style="14" customWidth="1"/>
    <col min="12469" max="12469" width="6.5546875" style="14" customWidth="1"/>
    <col min="12470" max="12470" width="5.6640625" style="14" customWidth="1"/>
    <col min="12471" max="12471" width="6.5546875" style="14" customWidth="1"/>
    <col min="12472" max="12472" width="5.6640625" style="14" customWidth="1"/>
    <col min="12473" max="12473" width="6.5546875" style="14" customWidth="1"/>
    <col min="12474" max="12474" width="24.44140625" style="14" customWidth="1"/>
    <col min="12475" max="12475" width="54.6640625" style="14" customWidth="1"/>
    <col min="12476" max="12482" width="4.5546875" style="14" customWidth="1"/>
    <col min="12483" max="12706" width="11.44140625" style="14"/>
    <col min="12707" max="12707" width="4" style="14" customWidth="1"/>
    <col min="12708" max="12710" width="3.5546875" style="14" customWidth="1"/>
    <col min="12711" max="12711" width="3.44140625" style="14" customWidth="1"/>
    <col min="12712" max="12712" width="6.5546875" style="14" bestFit="1" customWidth="1"/>
    <col min="12713" max="12713" width="25.44140625" style="14" bestFit="1" customWidth="1"/>
    <col min="12714" max="12715" width="37.5546875" style="14" customWidth="1"/>
    <col min="12716" max="12716" width="22.33203125" style="14" customWidth="1"/>
    <col min="12717" max="12717" width="25" style="14" customWidth="1"/>
    <col min="12718" max="12718" width="17.5546875" style="14" customWidth="1"/>
    <col min="12719" max="12719" width="13.5546875" style="14" customWidth="1"/>
    <col min="12720" max="12720" width="5.6640625" style="14" customWidth="1"/>
    <col min="12721" max="12721" width="6.5546875" style="14" customWidth="1"/>
    <col min="12722" max="12722" width="5.6640625" style="14" customWidth="1"/>
    <col min="12723" max="12723" width="6.5546875" style="14" customWidth="1"/>
    <col min="12724" max="12724" width="5.6640625" style="14" customWidth="1"/>
    <col min="12725" max="12725" width="6.5546875" style="14" customWidth="1"/>
    <col min="12726" max="12726" width="5.6640625" style="14" customWidth="1"/>
    <col min="12727" max="12727" width="6.5546875" style="14" customWidth="1"/>
    <col min="12728" max="12728" width="5.6640625" style="14" customWidth="1"/>
    <col min="12729" max="12729" width="6.5546875" style="14" customWidth="1"/>
    <col min="12730" max="12730" width="24.44140625" style="14" customWidth="1"/>
    <col min="12731" max="12731" width="54.6640625" style="14" customWidth="1"/>
    <col min="12732" max="12738" width="4.5546875" style="14" customWidth="1"/>
    <col min="12739" max="12962" width="11.44140625" style="14"/>
    <col min="12963" max="12963" width="4" style="14" customWidth="1"/>
    <col min="12964" max="12966" width="3.5546875" style="14" customWidth="1"/>
    <col min="12967" max="12967" width="3.44140625" style="14" customWidth="1"/>
    <col min="12968" max="12968" width="6.5546875" style="14" bestFit="1" customWidth="1"/>
    <col min="12969" max="12969" width="25.44140625" style="14" bestFit="1" customWidth="1"/>
    <col min="12970" max="12971" width="37.5546875" style="14" customWidth="1"/>
    <col min="12972" max="12972" width="22.33203125" style="14" customWidth="1"/>
    <col min="12973" max="12973" width="25" style="14" customWidth="1"/>
    <col min="12974" max="12974" width="17.5546875" style="14" customWidth="1"/>
    <col min="12975" max="12975" width="13.5546875" style="14" customWidth="1"/>
    <col min="12976" max="12976" width="5.6640625" style="14" customWidth="1"/>
    <col min="12977" max="12977" width="6.5546875" style="14" customWidth="1"/>
    <col min="12978" max="12978" width="5.6640625" style="14" customWidth="1"/>
    <col min="12979" max="12979" width="6.5546875" style="14" customWidth="1"/>
    <col min="12980" max="12980" width="5.6640625" style="14" customWidth="1"/>
    <col min="12981" max="12981" width="6.5546875" style="14" customWidth="1"/>
    <col min="12982" max="12982" width="5.6640625" style="14" customWidth="1"/>
    <col min="12983" max="12983" width="6.5546875" style="14" customWidth="1"/>
    <col min="12984" max="12984" width="5.6640625" style="14" customWidth="1"/>
    <col min="12985" max="12985" width="6.5546875" style="14" customWidth="1"/>
    <col min="12986" max="12986" width="24.44140625" style="14" customWidth="1"/>
    <col min="12987" max="12987" width="54.6640625" style="14" customWidth="1"/>
    <col min="12988" max="12994" width="4.5546875" style="14" customWidth="1"/>
    <col min="12995" max="13218" width="11.44140625" style="14"/>
    <col min="13219" max="13219" width="4" style="14" customWidth="1"/>
    <col min="13220" max="13222" width="3.5546875" style="14" customWidth="1"/>
    <col min="13223" max="13223" width="3.44140625" style="14" customWidth="1"/>
    <col min="13224" max="13224" width="6.5546875" style="14" bestFit="1" customWidth="1"/>
    <col min="13225" max="13225" width="25.44140625" style="14" bestFit="1" customWidth="1"/>
    <col min="13226" max="13227" width="37.5546875" style="14" customWidth="1"/>
    <col min="13228" max="13228" width="22.33203125" style="14" customWidth="1"/>
    <col min="13229" max="13229" width="25" style="14" customWidth="1"/>
    <col min="13230" max="13230" width="17.5546875" style="14" customWidth="1"/>
    <col min="13231" max="13231" width="13.5546875" style="14" customWidth="1"/>
    <col min="13232" max="13232" width="5.6640625" style="14" customWidth="1"/>
    <col min="13233" max="13233" width="6.5546875" style="14" customWidth="1"/>
    <col min="13234" max="13234" width="5.6640625" style="14" customWidth="1"/>
    <col min="13235" max="13235" width="6.5546875" style="14" customWidth="1"/>
    <col min="13236" max="13236" width="5.6640625" style="14" customWidth="1"/>
    <col min="13237" max="13237" width="6.5546875" style="14" customWidth="1"/>
    <col min="13238" max="13238" width="5.6640625" style="14" customWidth="1"/>
    <col min="13239" max="13239" width="6.5546875" style="14" customWidth="1"/>
    <col min="13240" max="13240" width="5.6640625" style="14" customWidth="1"/>
    <col min="13241" max="13241" width="6.5546875" style="14" customWidth="1"/>
    <col min="13242" max="13242" width="24.44140625" style="14" customWidth="1"/>
    <col min="13243" max="13243" width="54.6640625" style="14" customWidth="1"/>
    <col min="13244" max="13250" width="4.5546875" style="14" customWidth="1"/>
    <col min="13251" max="13474" width="11.44140625" style="14"/>
    <col min="13475" max="13475" width="4" style="14" customWidth="1"/>
    <col min="13476" max="13478" width="3.5546875" style="14" customWidth="1"/>
    <col min="13479" max="13479" width="3.44140625" style="14" customWidth="1"/>
    <col min="13480" max="13480" width="6.5546875" style="14" bestFit="1" customWidth="1"/>
    <col min="13481" max="13481" width="25.44140625" style="14" bestFit="1" customWidth="1"/>
    <col min="13482" max="13483" width="37.5546875" style="14" customWidth="1"/>
    <col min="13484" max="13484" width="22.33203125" style="14" customWidth="1"/>
    <col min="13485" max="13485" width="25" style="14" customWidth="1"/>
    <col min="13486" max="13486" width="17.5546875" style="14" customWidth="1"/>
    <col min="13487" max="13487" width="13.5546875" style="14" customWidth="1"/>
    <col min="13488" max="13488" width="5.6640625" style="14" customWidth="1"/>
    <col min="13489" max="13489" width="6.5546875" style="14" customWidth="1"/>
    <col min="13490" max="13490" width="5.6640625" style="14" customWidth="1"/>
    <col min="13491" max="13491" width="6.5546875" style="14" customWidth="1"/>
    <col min="13492" max="13492" width="5.6640625" style="14" customWidth="1"/>
    <col min="13493" max="13493" width="6.5546875" style="14" customWidth="1"/>
    <col min="13494" max="13494" width="5.6640625" style="14" customWidth="1"/>
    <col min="13495" max="13495" width="6.5546875" style="14" customWidth="1"/>
    <col min="13496" max="13496" width="5.6640625" style="14" customWidth="1"/>
    <col min="13497" max="13497" width="6.5546875" style="14" customWidth="1"/>
    <col min="13498" max="13498" width="24.44140625" style="14" customWidth="1"/>
    <col min="13499" max="13499" width="54.6640625" style="14" customWidth="1"/>
    <col min="13500" max="13506" width="4.5546875" style="14" customWidth="1"/>
    <col min="13507" max="13730" width="11.44140625" style="14"/>
    <col min="13731" max="13731" width="4" style="14" customWidth="1"/>
    <col min="13732" max="13734" width="3.5546875" style="14" customWidth="1"/>
    <col min="13735" max="13735" width="3.44140625" style="14" customWidth="1"/>
    <col min="13736" max="13736" width="6.5546875" style="14" bestFit="1" customWidth="1"/>
    <col min="13737" max="13737" width="25.44140625" style="14" bestFit="1" customWidth="1"/>
    <col min="13738" max="13739" width="37.5546875" style="14" customWidth="1"/>
    <col min="13740" max="13740" width="22.33203125" style="14" customWidth="1"/>
    <col min="13741" max="13741" width="25" style="14" customWidth="1"/>
    <col min="13742" max="13742" width="17.5546875" style="14" customWidth="1"/>
    <col min="13743" max="13743" width="13.5546875" style="14" customWidth="1"/>
    <col min="13744" max="13744" width="5.6640625" style="14" customWidth="1"/>
    <col min="13745" max="13745" width="6.5546875" style="14" customWidth="1"/>
    <col min="13746" max="13746" width="5.6640625" style="14" customWidth="1"/>
    <col min="13747" max="13747" width="6.5546875" style="14" customWidth="1"/>
    <col min="13748" max="13748" width="5.6640625" style="14" customWidth="1"/>
    <col min="13749" max="13749" width="6.5546875" style="14" customWidth="1"/>
    <col min="13750" max="13750" width="5.6640625" style="14" customWidth="1"/>
    <col min="13751" max="13751" width="6.5546875" style="14" customWidth="1"/>
    <col min="13752" max="13752" width="5.6640625" style="14" customWidth="1"/>
    <col min="13753" max="13753" width="6.5546875" style="14" customWidth="1"/>
    <col min="13754" max="13754" width="24.44140625" style="14" customWidth="1"/>
    <col min="13755" max="13755" width="54.6640625" style="14" customWidth="1"/>
    <col min="13756" max="13762" width="4.5546875" style="14" customWidth="1"/>
    <col min="13763" max="13986" width="11.44140625" style="14"/>
    <col min="13987" max="13987" width="4" style="14" customWidth="1"/>
    <col min="13988" max="13990" width="3.5546875" style="14" customWidth="1"/>
    <col min="13991" max="13991" width="3.44140625" style="14" customWidth="1"/>
    <col min="13992" max="13992" width="6.5546875" style="14" bestFit="1" customWidth="1"/>
    <col min="13993" max="13993" width="25.44140625" style="14" bestFit="1" customWidth="1"/>
    <col min="13994" max="13995" width="37.5546875" style="14" customWidth="1"/>
    <col min="13996" max="13996" width="22.33203125" style="14" customWidth="1"/>
    <col min="13997" max="13997" width="25" style="14" customWidth="1"/>
    <col min="13998" max="13998" width="17.5546875" style="14" customWidth="1"/>
    <col min="13999" max="13999" width="13.5546875" style="14" customWidth="1"/>
    <col min="14000" max="14000" width="5.6640625" style="14" customWidth="1"/>
    <col min="14001" max="14001" width="6.5546875" style="14" customWidth="1"/>
    <col min="14002" max="14002" width="5.6640625" style="14" customWidth="1"/>
    <col min="14003" max="14003" width="6.5546875" style="14" customWidth="1"/>
    <col min="14004" max="14004" width="5.6640625" style="14" customWidth="1"/>
    <col min="14005" max="14005" width="6.5546875" style="14" customWidth="1"/>
    <col min="14006" max="14006" width="5.6640625" style="14" customWidth="1"/>
    <col min="14007" max="14007" width="6.5546875" style="14" customWidth="1"/>
    <col min="14008" max="14008" width="5.6640625" style="14" customWidth="1"/>
    <col min="14009" max="14009" width="6.5546875" style="14" customWidth="1"/>
    <col min="14010" max="14010" width="24.44140625" style="14" customWidth="1"/>
    <col min="14011" max="14011" width="54.6640625" style="14" customWidth="1"/>
    <col min="14012" max="14018" width="4.5546875" style="14" customWidth="1"/>
    <col min="14019" max="14242" width="11.44140625" style="14"/>
    <col min="14243" max="14243" width="4" style="14" customWidth="1"/>
    <col min="14244" max="14246" width="3.5546875" style="14" customWidth="1"/>
    <col min="14247" max="14247" width="3.44140625" style="14" customWidth="1"/>
    <col min="14248" max="14248" width="6.5546875" style="14" bestFit="1" customWidth="1"/>
    <col min="14249" max="14249" width="25.44140625" style="14" bestFit="1" customWidth="1"/>
    <col min="14250" max="14251" width="37.5546875" style="14" customWidth="1"/>
    <col min="14252" max="14252" width="22.33203125" style="14" customWidth="1"/>
    <col min="14253" max="14253" width="25" style="14" customWidth="1"/>
    <col min="14254" max="14254" width="17.5546875" style="14" customWidth="1"/>
    <col min="14255" max="14255" width="13.5546875" style="14" customWidth="1"/>
    <col min="14256" max="14256" width="5.6640625" style="14" customWidth="1"/>
    <col min="14257" max="14257" width="6.5546875" style="14" customWidth="1"/>
    <col min="14258" max="14258" width="5.6640625" style="14" customWidth="1"/>
    <col min="14259" max="14259" width="6.5546875" style="14" customWidth="1"/>
    <col min="14260" max="14260" width="5.6640625" style="14" customWidth="1"/>
    <col min="14261" max="14261" width="6.5546875" style="14" customWidth="1"/>
    <col min="14262" max="14262" width="5.6640625" style="14" customWidth="1"/>
    <col min="14263" max="14263" width="6.5546875" style="14" customWidth="1"/>
    <col min="14264" max="14264" width="5.6640625" style="14" customWidth="1"/>
    <col min="14265" max="14265" width="6.5546875" style="14" customWidth="1"/>
    <col min="14266" max="14266" width="24.44140625" style="14" customWidth="1"/>
    <col min="14267" max="14267" width="54.6640625" style="14" customWidth="1"/>
    <col min="14268" max="14274" width="4.5546875" style="14" customWidth="1"/>
    <col min="14275" max="14498" width="11.44140625" style="14"/>
    <col min="14499" max="14499" width="4" style="14" customWidth="1"/>
    <col min="14500" max="14502" width="3.5546875" style="14" customWidth="1"/>
    <col min="14503" max="14503" width="3.44140625" style="14" customWidth="1"/>
    <col min="14504" max="14504" width="6.5546875" style="14" bestFit="1" customWidth="1"/>
    <col min="14505" max="14505" width="25.44140625" style="14" bestFit="1" customWidth="1"/>
    <col min="14506" max="14507" width="37.5546875" style="14" customWidth="1"/>
    <col min="14508" max="14508" width="22.33203125" style="14" customWidth="1"/>
    <col min="14509" max="14509" width="25" style="14" customWidth="1"/>
    <col min="14510" max="14510" width="17.5546875" style="14" customWidth="1"/>
    <col min="14511" max="14511" width="13.5546875" style="14" customWidth="1"/>
    <col min="14512" max="14512" width="5.6640625" style="14" customWidth="1"/>
    <col min="14513" max="14513" width="6.5546875" style="14" customWidth="1"/>
    <col min="14514" max="14514" width="5.6640625" style="14" customWidth="1"/>
    <col min="14515" max="14515" width="6.5546875" style="14" customWidth="1"/>
    <col min="14516" max="14516" width="5.6640625" style="14" customWidth="1"/>
    <col min="14517" max="14517" width="6.5546875" style="14" customWidth="1"/>
    <col min="14518" max="14518" width="5.6640625" style="14" customWidth="1"/>
    <col min="14519" max="14519" width="6.5546875" style="14" customWidth="1"/>
    <col min="14520" max="14520" width="5.6640625" style="14" customWidth="1"/>
    <col min="14521" max="14521" width="6.5546875" style="14" customWidth="1"/>
    <col min="14522" max="14522" width="24.44140625" style="14" customWidth="1"/>
    <col min="14523" max="14523" width="54.6640625" style="14" customWidth="1"/>
    <col min="14524" max="14530" width="4.5546875" style="14" customWidth="1"/>
    <col min="14531" max="14754" width="11.44140625" style="14"/>
    <col min="14755" max="14755" width="4" style="14" customWidth="1"/>
    <col min="14756" max="14758" width="3.5546875" style="14" customWidth="1"/>
    <col min="14759" max="14759" width="3.44140625" style="14" customWidth="1"/>
    <col min="14760" max="14760" width="6.5546875" style="14" bestFit="1" customWidth="1"/>
    <col min="14761" max="14761" width="25.44140625" style="14" bestFit="1" customWidth="1"/>
    <col min="14762" max="14763" width="37.5546875" style="14" customWidth="1"/>
    <col min="14764" max="14764" width="22.33203125" style="14" customWidth="1"/>
    <col min="14765" max="14765" width="25" style="14" customWidth="1"/>
    <col min="14766" max="14766" width="17.5546875" style="14" customWidth="1"/>
    <col min="14767" max="14767" width="13.5546875" style="14" customWidth="1"/>
    <col min="14768" max="14768" width="5.6640625" style="14" customWidth="1"/>
    <col min="14769" max="14769" width="6.5546875" style="14" customWidth="1"/>
    <col min="14770" max="14770" width="5.6640625" style="14" customWidth="1"/>
    <col min="14771" max="14771" width="6.5546875" style="14" customWidth="1"/>
    <col min="14772" max="14772" width="5.6640625" style="14" customWidth="1"/>
    <col min="14773" max="14773" width="6.5546875" style="14" customWidth="1"/>
    <col min="14774" max="14774" width="5.6640625" style="14" customWidth="1"/>
    <col min="14775" max="14775" width="6.5546875" style="14" customWidth="1"/>
    <col min="14776" max="14776" width="5.6640625" style="14" customWidth="1"/>
    <col min="14777" max="14777" width="6.5546875" style="14" customWidth="1"/>
    <col min="14778" max="14778" width="24.44140625" style="14" customWidth="1"/>
    <col min="14779" max="14779" width="54.6640625" style="14" customWidth="1"/>
    <col min="14780" max="14786" width="4.5546875" style="14" customWidth="1"/>
    <col min="14787" max="15010" width="11.44140625" style="14"/>
    <col min="15011" max="15011" width="4" style="14" customWidth="1"/>
    <col min="15012" max="15014" width="3.5546875" style="14" customWidth="1"/>
    <col min="15015" max="15015" width="3.44140625" style="14" customWidth="1"/>
    <col min="15016" max="15016" width="6.5546875" style="14" bestFit="1" customWidth="1"/>
    <col min="15017" max="15017" width="25.44140625" style="14" bestFit="1" customWidth="1"/>
    <col min="15018" max="15019" width="37.5546875" style="14" customWidth="1"/>
    <col min="15020" max="15020" width="22.33203125" style="14" customWidth="1"/>
    <col min="15021" max="15021" width="25" style="14" customWidth="1"/>
    <col min="15022" max="15022" width="17.5546875" style="14" customWidth="1"/>
    <col min="15023" max="15023" width="13.5546875" style="14" customWidth="1"/>
    <col min="15024" max="15024" width="5.6640625" style="14" customWidth="1"/>
    <col min="15025" max="15025" width="6.5546875" style="14" customWidth="1"/>
    <col min="15026" max="15026" width="5.6640625" style="14" customWidth="1"/>
    <col min="15027" max="15027" width="6.5546875" style="14" customWidth="1"/>
    <col min="15028" max="15028" width="5.6640625" style="14" customWidth="1"/>
    <col min="15029" max="15029" width="6.5546875" style="14" customWidth="1"/>
    <col min="15030" max="15030" width="5.6640625" style="14" customWidth="1"/>
    <col min="15031" max="15031" width="6.5546875" style="14" customWidth="1"/>
    <col min="15032" max="15032" width="5.6640625" style="14" customWidth="1"/>
    <col min="15033" max="15033" width="6.5546875" style="14" customWidth="1"/>
    <col min="15034" max="15034" width="24.44140625" style="14" customWidth="1"/>
    <col min="15035" max="15035" width="54.6640625" style="14" customWidth="1"/>
    <col min="15036" max="15042" width="4.5546875" style="14" customWidth="1"/>
    <col min="15043" max="15266" width="11.44140625" style="14"/>
    <col min="15267" max="15267" width="4" style="14" customWidth="1"/>
    <col min="15268" max="15270" width="3.5546875" style="14" customWidth="1"/>
    <col min="15271" max="15271" width="3.44140625" style="14" customWidth="1"/>
    <col min="15272" max="15272" width="6.5546875" style="14" bestFit="1" customWidth="1"/>
    <col min="15273" max="15273" width="25.44140625" style="14" bestFit="1" customWidth="1"/>
    <col min="15274" max="15275" width="37.5546875" style="14" customWidth="1"/>
    <col min="15276" max="15276" width="22.33203125" style="14" customWidth="1"/>
    <col min="15277" max="15277" width="25" style="14" customWidth="1"/>
    <col min="15278" max="15278" width="17.5546875" style="14" customWidth="1"/>
    <col min="15279" max="15279" width="13.5546875" style="14" customWidth="1"/>
    <col min="15280" max="15280" width="5.6640625" style="14" customWidth="1"/>
    <col min="15281" max="15281" width="6.5546875" style="14" customWidth="1"/>
    <col min="15282" max="15282" width="5.6640625" style="14" customWidth="1"/>
    <col min="15283" max="15283" width="6.5546875" style="14" customWidth="1"/>
    <col min="15284" max="15284" width="5.6640625" style="14" customWidth="1"/>
    <col min="15285" max="15285" width="6.5546875" style="14" customWidth="1"/>
    <col min="15286" max="15286" width="5.6640625" style="14" customWidth="1"/>
    <col min="15287" max="15287" width="6.5546875" style="14" customWidth="1"/>
    <col min="15288" max="15288" width="5.6640625" style="14" customWidth="1"/>
    <col min="15289" max="15289" width="6.5546875" style="14" customWidth="1"/>
    <col min="15290" max="15290" width="24.44140625" style="14" customWidth="1"/>
    <col min="15291" max="15291" width="54.6640625" style="14" customWidth="1"/>
    <col min="15292" max="15298" width="4.5546875" style="14" customWidth="1"/>
    <col min="15299" max="15522" width="11.44140625" style="14"/>
    <col min="15523" max="15523" width="4" style="14" customWidth="1"/>
    <col min="15524" max="15526" width="3.5546875" style="14" customWidth="1"/>
    <col min="15527" max="15527" width="3.44140625" style="14" customWidth="1"/>
    <col min="15528" max="15528" width="6.5546875" style="14" bestFit="1" customWidth="1"/>
    <col min="15529" max="15529" width="25.44140625" style="14" bestFit="1" customWidth="1"/>
    <col min="15530" max="15531" width="37.5546875" style="14" customWidth="1"/>
    <col min="15532" max="15532" width="22.33203125" style="14" customWidth="1"/>
    <col min="15533" max="15533" width="25" style="14" customWidth="1"/>
    <col min="15534" max="15534" width="17.5546875" style="14" customWidth="1"/>
    <col min="15535" max="15535" width="13.5546875" style="14" customWidth="1"/>
    <col min="15536" max="15536" width="5.6640625" style="14" customWidth="1"/>
    <col min="15537" max="15537" width="6.5546875" style="14" customWidth="1"/>
    <col min="15538" max="15538" width="5.6640625" style="14" customWidth="1"/>
    <col min="15539" max="15539" width="6.5546875" style="14" customWidth="1"/>
    <col min="15540" max="15540" width="5.6640625" style="14" customWidth="1"/>
    <col min="15541" max="15541" width="6.5546875" style="14" customWidth="1"/>
    <col min="15542" max="15542" width="5.6640625" style="14" customWidth="1"/>
    <col min="15543" max="15543" width="6.5546875" style="14" customWidth="1"/>
    <col min="15544" max="15544" width="5.6640625" style="14" customWidth="1"/>
    <col min="15545" max="15545" width="6.5546875" style="14" customWidth="1"/>
    <col min="15546" max="15546" width="24.44140625" style="14" customWidth="1"/>
    <col min="15547" max="15547" width="54.6640625" style="14" customWidth="1"/>
    <col min="15548" max="15554" width="4.5546875" style="14" customWidth="1"/>
    <col min="15555" max="15778" width="11.44140625" style="14"/>
    <col min="15779" max="15779" width="4" style="14" customWidth="1"/>
    <col min="15780" max="15782" width="3.5546875" style="14" customWidth="1"/>
    <col min="15783" max="15783" width="3.44140625" style="14" customWidth="1"/>
    <col min="15784" max="15784" width="6.5546875" style="14" bestFit="1" customWidth="1"/>
    <col min="15785" max="15785" width="25.44140625" style="14" bestFit="1" customWidth="1"/>
    <col min="15786" max="15787" width="37.5546875" style="14" customWidth="1"/>
    <col min="15788" max="15788" width="22.33203125" style="14" customWidth="1"/>
    <col min="15789" max="15789" width="25" style="14" customWidth="1"/>
    <col min="15790" max="15790" width="17.5546875" style="14" customWidth="1"/>
    <col min="15791" max="15791" width="13.5546875" style="14" customWidth="1"/>
    <col min="15792" max="15792" width="5.6640625" style="14" customWidth="1"/>
    <col min="15793" max="15793" width="6.5546875" style="14" customWidth="1"/>
    <col min="15794" max="15794" width="5.6640625" style="14" customWidth="1"/>
    <col min="15795" max="15795" width="6.5546875" style="14" customWidth="1"/>
    <col min="15796" max="15796" width="5.6640625" style="14" customWidth="1"/>
    <col min="15797" max="15797" width="6.5546875" style="14" customWidth="1"/>
    <col min="15798" max="15798" width="5.6640625" style="14" customWidth="1"/>
    <col min="15799" max="15799" width="6.5546875" style="14" customWidth="1"/>
    <col min="15800" max="15800" width="5.6640625" style="14" customWidth="1"/>
    <col min="15801" max="15801" width="6.5546875" style="14" customWidth="1"/>
    <col min="15802" max="15802" width="24.44140625" style="14" customWidth="1"/>
    <col min="15803" max="15803" width="54.6640625" style="14" customWidth="1"/>
    <col min="15804" max="15810" width="4.5546875" style="14" customWidth="1"/>
    <col min="15811" max="16034" width="11.44140625" style="14"/>
    <col min="16035" max="16035" width="4" style="14" customWidth="1"/>
    <col min="16036" max="16038" width="3.5546875" style="14" customWidth="1"/>
    <col min="16039" max="16039" width="3.44140625" style="14" customWidth="1"/>
    <col min="16040" max="16040" width="6.5546875" style="14" bestFit="1" customWidth="1"/>
    <col min="16041" max="16041" width="25.44140625" style="14" bestFit="1" customWidth="1"/>
    <col min="16042" max="16043" width="37.5546875" style="14" customWidth="1"/>
    <col min="16044" max="16044" width="22.33203125" style="14" customWidth="1"/>
    <col min="16045" max="16045" width="25" style="14" customWidth="1"/>
    <col min="16046" max="16046" width="17.5546875" style="14" customWidth="1"/>
    <col min="16047" max="16047" width="13.5546875" style="14" customWidth="1"/>
    <col min="16048" max="16048" width="5.6640625" style="14" customWidth="1"/>
    <col min="16049" max="16049" width="6.5546875" style="14" customWidth="1"/>
    <col min="16050" max="16050" width="5.6640625" style="14" customWidth="1"/>
    <col min="16051" max="16051" width="6.5546875" style="14" customWidth="1"/>
    <col min="16052" max="16052" width="5.6640625" style="14" customWidth="1"/>
    <col min="16053" max="16053" width="6.5546875" style="14" customWidth="1"/>
    <col min="16054" max="16054" width="5.6640625" style="14" customWidth="1"/>
    <col min="16055" max="16055" width="6.5546875" style="14" customWidth="1"/>
    <col min="16056" max="16056" width="5.6640625" style="14" customWidth="1"/>
    <col min="16057" max="16057" width="6.5546875" style="14" customWidth="1"/>
    <col min="16058" max="16058" width="24.44140625" style="14" customWidth="1"/>
    <col min="16059" max="16059" width="54.6640625" style="14" customWidth="1"/>
    <col min="16060" max="16066" width="4.5546875" style="14" customWidth="1"/>
    <col min="16067" max="16233" width="11.44140625" style="14"/>
    <col min="16234" max="16384" width="10.6640625" style="14" customWidth="1"/>
  </cols>
  <sheetData>
    <row r="1" spans="1:66" ht="18">
      <c r="K1" s="29"/>
    </row>
    <row r="2" spans="1:66" ht="18">
      <c r="G2" s="17"/>
      <c r="K2" s="30"/>
      <c r="L2" s="17"/>
      <c r="M2" s="17"/>
      <c r="N2" s="17"/>
      <c r="O2" s="17"/>
    </row>
    <row r="3" spans="1:66" ht="30" customHeight="1">
      <c r="D3" s="32" t="s">
        <v>0</v>
      </c>
      <c r="H3" s="14"/>
      <c r="I3" s="15"/>
      <c r="L3" s="30"/>
      <c r="M3" s="30"/>
      <c r="N3" s="30"/>
      <c r="O3" s="18"/>
      <c r="P3" s="18"/>
    </row>
    <row r="4" spans="1:66" ht="24.75" customHeight="1">
      <c r="H4" s="18"/>
      <c r="I4" s="15"/>
      <c r="L4" s="30"/>
      <c r="M4" s="30"/>
      <c r="N4" s="30"/>
      <c r="O4" s="18"/>
      <c r="P4" s="18"/>
    </row>
    <row r="5" spans="1:66" s="19" customFormat="1" ht="23.25" customHeight="1">
      <c r="C5" s="13" t="s">
        <v>1</v>
      </c>
      <c r="D5" s="46" t="s">
        <v>2</v>
      </c>
      <c r="E5" s="47"/>
      <c r="F5" s="47"/>
      <c r="G5" s="47"/>
      <c r="H5" s="47"/>
      <c r="I5" s="48"/>
      <c r="K5" s="30"/>
      <c r="O5" s="13"/>
      <c r="Y5" s="21"/>
      <c r="Z5" s="245"/>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row>
    <row r="6" spans="1:66" s="19" customFormat="1" ht="6" customHeight="1">
      <c r="C6" s="13"/>
      <c r="D6" s="39"/>
      <c r="E6" s="39"/>
      <c r="F6" s="39"/>
      <c r="G6" s="39"/>
      <c r="H6" s="39"/>
      <c r="I6" s="20"/>
      <c r="K6" s="30"/>
      <c r="O6" s="13"/>
      <c r="Y6" s="21"/>
      <c r="Z6" s="245"/>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row>
    <row r="7" spans="1:66" s="19" customFormat="1" ht="23.25" customHeight="1">
      <c r="C7" s="36" t="s">
        <v>3</v>
      </c>
      <c r="D7" s="491" t="s">
        <v>4</v>
      </c>
      <c r="E7" s="491"/>
      <c r="F7" s="491"/>
      <c r="G7" s="491"/>
      <c r="H7" s="491"/>
      <c r="I7" s="491"/>
      <c r="J7"/>
      <c r="K7"/>
      <c r="L7"/>
      <c r="M7"/>
      <c r="N7"/>
      <c r="O7"/>
      <c r="P7"/>
      <c r="Y7" s="21"/>
      <c r="Z7" s="245"/>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6" ht="23.25" customHeight="1">
      <c r="C8" s="50"/>
      <c r="D8"/>
      <c r="E8"/>
      <c r="F8"/>
      <c r="G8"/>
      <c r="H8"/>
      <c r="I8"/>
      <c r="J8"/>
      <c r="K8"/>
      <c r="L8"/>
      <c r="M8"/>
      <c r="N8"/>
      <c r="O8"/>
      <c r="P8"/>
    </row>
    <row r="9" spans="1:66" ht="23.25" customHeight="1"/>
    <row r="10" spans="1:66" ht="17.25" customHeight="1">
      <c r="B10" s="69"/>
      <c r="C10" s="503" t="s">
        <v>5</v>
      </c>
      <c r="D10" s="503"/>
      <c r="E10" s="503"/>
      <c r="F10" s="503"/>
      <c r="G10" s="70"/>
      <c r="H10" s="71"/>
      <c r="I10" s="70"/>
      <c r="J10" s="70"/>
      <c r="K10" s="70"/>
      <c r="L10" s="72"/>
      <c r="M10" s="72"/>
      <c r="N10" s="72"/>
      <c r="O10" s="70"/>
      <c r="P10" s="70"/>
      <c r="Q10" s="73"/>
      <c r="R10" s="70"/>
      <c r="S10" s="70"/>
      <c r="T10" s="561" t="s">
        <v>6</v>
      </c>
      <c r="U10" s="561"/>
      <c r="V10" s="561"/>
      <c r="W10" s="561"/>
      <c r="X10" s="562" t="s">
        <v>7</v>
      </c>
      <c r="BN10" s="16"/>
    </row>
    <row r="11" spans="1:66" s="3" customFormat="1" ht="26.1" customHeight="1">
      <c r="A11" s="28"/>
      <c r="B11" s="235" t="s">
        <v>8</v>
      </c>
      <c r="C11" s="236" t="s">
        <v>9</v>
      </c>
      <c r="D11" s="237" t="s">
        <v>10</v>
      </c>
      <c r="E11" s="236" t="s">
        <v>11</v>
      </c>
      <c r="F11" s="236" t="s">
        <v>12</v>
      </c>
      <c r="G11" s="233" t="s">
        <v>13</v>
      </c>
      <c r="H11" s="233" t="s">
        <v>14</v>
      </c>
      <c r="I11" s="233" t="s">
        <v>15</v>
      </c>
      <c r="J11" s="558" t="s">
        <v>16</v>
      </c>
      <c r="K11" s="559"/>
      <c r="L11" s="559"/>
      <c r="M11" s="559"/>
      <c r="N11" s="560"/>
      <c r="O11" s="232" t="s">
        <v>17</v>
      </c>
      <c r="P11" s="232" t="s">
        <v>18</v>
      </c>
      <c r="Q11" s="234" t="s">
        <v>19</v>
      </c>
      <c r="R11" s="234"/>
      <c r="S11" s="234"/>
      <c r="T11" s="74" t="s">
        <v>20</v>
      </c>
      <c r="U11" s="74" t="s">
        <v>21</v>
      </c>
      <c r="V11" s="74" t="s">
        <v>22</v>
      </c>
      <c r="W11" s="74" t="s">
        <v>23</v>
      </c>
      <c r="X11" s="562"/>
      <c r="Y11" s="2"/>
      <c r="Z11" s="246"/>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row>
    <row r="12" spans="1:66" s="5" customFormat="1" ht="55.2">
      <c r="B12" s="235" t="s">
        <v>8</v>
      </c>
      <c r="C12" s="236" t="s">
        <v>9</v>
      </c>
      <c r="D12" s="237" t="s">
        <v>10</v>
      </c>
      <c r="E12" s="236" t="s">
        <v>11</v>
      </c>
      <c r="F12" s="236" t="s">
        <v>12</v>
      </c>
      <c r="G12" s="233" t="s">
        <v>13</v>
      </c>
      <c r="H12" s="233" t="s">
        <v>14</v>
      </c>
      <c r="I12" s="233" t="s">
        <v>15</v>
      </c>
      <c r="J12" s="37" t="s">
        <v>24</v>
      </c>
      <c r="K12" s="37" t="s">
        <v>25</v>
      </c>
      <c r="L12" s="37" t="s">
        <v>26</v>
      </c>
      <c r="M12" s="37" t="s">
        <v>27</v>
      </c>
      <c r="N12" s="37" t="s">
        <v>28</v>
      </c>
      <c r="O12" s="232" t="s">
        <v>17</v>
      </c>
      <c r="P12" s="232" t="s">
        <v>18</v>
      </c>
      <c r="Q12" s="27" t="s">
        <v>29</v>
      </c>
      <c r="R12" s="27" t="s">
        <v>30</v>
      </c>
      <c r="S12" s="27" t="s">
        <v>31</v>
      </c>
      <c r="T12" s="49" t="s">
        <v>32</v>
      </c>
      <c r="U12" s="49" t="s">
        <v>32</v>
      </c>
      <c r="V12" s="49" t="s">
        <v>32</v>
      </c>
      <c r="W12" s="49" t="s">
        <v>32</v>
      </c>
      <c r="X12" s="49" t="s">
        <v>32</v>
      </c>
      <c r="Y12" s="4"/>
      <c r="Z12" s="247" t="s">
        <v>1120</v>
      </c>
      <c r="AA12" s="240" t="s">
        <v>1121</v>
      </c>
      <c r="AB12" s="241" t="s">
        <v>1122</v>
      </c>
      <c r="AC12" s="242"/>
      <c r="AD12" s="242" t="s">
        <v>1123</v>
      </c>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72" customHeight="1">
      <c r="B13" s="53" t="s">
        <v>33</v>
      </c>
      <c r="C13" s="52" t="s">
        <v>54</v>
      </c>
      <c r="D13" s="53" t="s">
        <v>55</v>
      </c>
      <c r="E13" s="53" t="s">
        <v>56</v>
      </c>
      <c r="F13" s="52" t="s">
        <v>57</v>
      </c>
      <c r="G13" s="53" t="s">
        <v>58</v>
      </c>
      <c r="H13" s="52" t="s">
        <v>1124</v>
      </c>
      <c r="I13" s="52" t="s">
        <v>60</v>
      </c>
      <c r="J13" s="53" t="s">
        <v>61</v>
      </c>
      <c r="K13" s="53" t="s">
        <v>62</v>
      </c>
      <c r="L13" s="54" t="s">
        <v>63</v>
      </c>
      <c r="M13" s="53" t="s">
        <v>1125</v>
      </c>
      <c r="N13" s="53" t="s">
        <v>1125</v>
      </c>
      <c r="O13" s="52" t="s">
        <v>45</v>
      </c>
      <c r="P13" s="53" t="s">
        <v>46</v>
      </c>
      <c r="Q13" s="55" t="s">
        <v>47</v>
      </c>
      <c r="R13" s="55" t="s">
        <v>64</v>
      </c>
      <c r="S13" s="77">
        <v>113500000</v>
      </c>
      <c r="T13" s="66">
        <v>0.3</v>
      </c>
      <c r="U13" s="66">
        <v>0.5</v>
      </c>
      <c r="V13" s="66">
        <v>0.2</v>
      </c>
      <c r="W13" s="66"/>
      <c r="X13" s="66">
        <f t="shared" ref="X13:X20" si="0">+SUM(T13:W13)</f>
        <v>1</v>
      </c>
      <c r="Z13" s="248" t="s">
        <v>80</v>
      </c>
      <c r="AA13" s="240">
        <v>5</v>
      </c>
      <c r="AB13" s="240">
        <f>AA13-1</f>
        <v>4</v>
      </c>
      <c r="AC13" s="243">
        <f>+AB13/$AB$30</f>
        <v>4.0816326530612242E-2</v>
      </c>
      <c r="AD13" s="534">
        <f>+AC13+AC14</f>
        <v>0.1326530612244898</v>
      </c>
      <c r="BN13" s="16"/>
    </row>
    <row r="14" spans="1:66" ht="72" customHeight="1">
      <c r="B14" s="53" t="s">
        <v>65</v>
      </c>
      <c r="C14" s="52" t="s">
        <v>66</v>
      </c>
      <c r="D14" s="53" t="s">
        <v>67</v>
      </c>
      <c r="E14" s="53" t="s">
        <v>56</v>
      </c>
      <c r="F14" s="52" t="s">
        <v>37</v>
      </c>
      <c r="G14" s="53" t="s">
        <v>68</v>
      </c>
      <c r="H14" s="52" t="s">
        <v>69</v>
      </c>
      <c r="I14" s="52" t="s">
        <v>70</v>
      </c>
      <c r="J14" s="52" t="s">
        <v>71</v>
      </c>
      <c r="K14" s="53" t="s">
        <v>72</v>
      </c>
      <c r="L14" s="54" t="s">
        <v>63</v>
      </c>
      <c r="M14" s="53" t="s">
        <v>1125</v>
      </c>
      <c r="N14" s="53" t="s">
        <v>1125</v>
      </c>
      <c r="O14" s="52" t="s">
        <v>45</v>
      </c>
      <c r="P14" s="53" t="s">
        <v>46</v>
      </c>
      <c r="Q14" s="55" t="s">
        <v>47</v>
      </c>
      <c r="R14" s="55" t="s">
        <v>48</v>
      </c>
      <c r="S14" s="56" t="s">
        <v>37</v>
      </c>
      <c r="T14" s="67">
        <v>1</v>
      </c>
      <c r="U14" s="67">
        <v>1</v>
      </c>
      <c r="V14" s="67">
        <v>1</v>
      </c>
      <c r="W14" s="67">
        <v>1</v>
      </c>
      <c r="X14" s="68">
        <f t="shared" si="0"/>
        <v>4</v>
      </c>
      <c r="Z14" s="248" t="s">
        <v>291</v>
      </c>
      <c r="AA14" s="240">
        <v>10</v>
      </c>
      <c r="AB14" s="240">
        <f>AA14-1</f>
        <v>9</v>
      </c>
      <c r="AC14" s="243">
        <f t="shared" ref="AC14:AC30" si="1">+AB14/$AB$30</f>
        <v>9.1836734693877556E-2</v>
      </c>
      <c r="AD14" s="534"/>
      <c r="BN14" s="16"/>
    </row>
    <row r="15" spans="1:66" ht="72" customHeight="1">
      <c r="B15" s="53" t="s">
        <v>65</v>
      </c>
      <c r="C15" s="52" t="s">
        <v>66</v>
      </c>
      <c r="D15" s="53" t="s">
        <v>73</v>
      </c>
      <c r="E15" s="53" t="s">
        <v>56</v>
      </c>
      <c r="F15" s="52" t="s">
        <v>37</v>
      </c>
      <c r="G15" s="53" t="s">
        <v>74</v>
      </c>
      <c r="H15" s="52" t="s">
        <v>75</v>
      </c>
      <c r="I15" s="52" t="s">
        <v>76</v>
      </c>
      <c r="J15" s="53" t="s">
        <v>77</v>
      </c>
      <c r="K15" s="53" t="s">
        <v>78</v>
      </c>
      <c r="L15" s="54" t="s">
        <v>63</v>
      </c>
      <c r="M15" s="53" t="s">
        <v>1125</v>
      </c>
      <c r="N15" s="53" t="s">
        <v>1125</v>
      </c>
      <c r="O15" s="52" t="s">
        <v>45</v>
      </c>
      <c r="P15" s="53" t="s">
        <v>46</v>
      </c>
      <c r="Q15" s="55" t="s">
        <v>79</v>
      </c>
      <c r="R15" s="55" t="s">
        <v>48</v>
      </c>
      <c r="S15" s="56" t="s">
        <v>37</v>
      </c>
      <c r="T15" s="78">
        <v>0.27</v>
      </c>
      <c r="U15" s="78">
        <v>0.25</v>
      </c>
      <c r="V15" s="78">
        <v>0.22</v>
      </c>
      <c r="W15" s="78">
        <v>0.26</v>
      </c>
      <c r="X15" s="68">
        <f t="shared" si="0"/>
        <v>1</v>
      </c>
      <c r="Z15" s="248" t="s">
        <v>33</v>
      </c>
      <c r="AA15" s="240">
        <v>38</v>
      </c>
      <c r="AB15" s="240">
        <f>AA15-2-18</f>
        <v>18</v>
      </c>
      <c r="AC15" s="243">
        <f t="shared" si="1"/>
        <v>0.18367346938775511</v>
      </c>
      <c r="AD15" s="534">
        <f>+AC15+AC16+AC17</f>
        <v>0.38775510204081631</v>
      </c>
      <c r="BN15" s="16"/>
    </row>
    <row r="16" spans="1:66" ht="72" customHeight="1">
      <c r="B16" s="53" t="s">
        <v>80</v>
      </c>
      <c r="C16" s="52" t="s">
        <v>81</v>
      </c>
      <c r="D16" s="53" t="s">
        <v>82</v>
      </c>
      <c r="E16" s="53" t="s">
        <v>56</v>
      </c>
      <c r="F16" s="52" t="s">
        <v>37</v>
      </c>
      <c r="G16" s="53" t="s">
        <v>83</v>
      </c>
      <c r="H16" s="52" t="s">
        <v>1126</v>
      </c>
      <c r="I16" s="52" t="s">
        <v>85</v>
      </c>
      <c r="J16" s="53" t="s">
        <v>86</v>
      </c>
      <c r="K16" s="53" t="s">
        <v>87</v>
      </c>
      <c r="L16" s="54" t="s">
        <v>88</v>
      </c>
      <c r="M16" s="53" t="s">
        <v>1125</v>
      </c>
      <c r="N16" s="53" t="s">
        <v>1125</v>
      </c>
      <c r="O16" s="52" t="s">
        <v>45</v>
      </c>
      <c r="P16" s="53" t="s">
        <v>46</v>
      </c>
      <c r="Q16" s="55" t="s">
        <v>79</v>
      </c>
      <c r="R16" s="55" t="s">
        <v>89</v>
      </c>
      <c r="S16" s="56">
        <v>87704000</v>
      </c>
      <c r="T16" s="67">
        <v>0</v>
      </c>
      <c r="U16" s="67">
        <v>1</v>
      </c>
      <c r="V16" s="67">
        <v>1</v>
      </c>
      <c r="W16" s="67">
        <v>1</v>
      </c>
      <c r="X16" s="68">
        <f t="shared" si="0"/>
        <v>3</v>
      </c>
      <c r="Z16" s="248" t="s">
        <v>103</v>
      </c>
      <c r="AA16" s="240">
        <v>5</v>
      </c>
      <c r="AB16" s="240">
        <f>AA16</f>
        <v>5</v>
      </c>
      <c r="AC16" s="243">
        <f t="shared" si="1"/>
        <v>5.1020408163265307E-2</v>
      </c>
      <c r="AD16" s="534"/>
      <c r="BN16" s="16"/>
    </row>
    <row r="17" spans="2:66" ht="72" customHeight="1">
      <c r="B17" s="53" t="s">
        <v>65</v>
      </c>
      <c r="C17" s="52" t="s">
        <v>90</v>
      </c>
      <c r="D17" s="53" t="s">
        <v>35</v>
      </c>
      <c r="E17" s="76" t="s">
        <v>1127</v>
      </c>
      <c r="F17" s="52" t="s">
        <v>37</v>
      </c>
      <c r="G17" s="53" t="s">
        <v>91</v>
      </c>
      <c r="H17" s="52" t="s">
        <v>92</v>
      </c>
      <c r="I17" s="52" t="s">
        <v>93</v>
      </c>
      <c r="J17" s="52" t="s">
        <v>94</v>
      </c>
      <c r="K17" s="53" t="s">
        <v>95</v>
      </c>
      <c r="L17" s="54" t="s">
        <v>96</v>
      </c>
      <c r="M17" s="53" t="s">
        <v>1125</v>
      </c>
      <c r="N17" s="53" t="s">
        <v>1125</v>
      </c>
      <c r="O17" s="52" t="s">
        <v>45</v>
      </c>
      <c r="P17" s="53" t="s">
        <v>46</v>
      </c>
      <c r="Q17" s="55" t="s">
        <v>47</v>
      </c>
      <c r="R17" s="55" t="s">
        <v>48</v>
      </c>
      <c r="S17" s="56" t="s">
        <v>37</v>
      </c>
      <c r="T17" s="67">
        <v>0</v>
      </c>
      <c r="U17" s="67">
        <v>1</v>
      </c>
      <c r="V17" s="67">
        <v>1</v>
      </c>
      <c r="W17" s="67">
        <v>1</v>
      </c>
      <c r="X17" s="68">
        <f t="shared" si="0"/>
        <v>3</v>
      </c>
      <c r="Z17" s="248" t="s">
        <v>323</v>
      </c>
      <c r="AA17" s="240">
        <v>16</v>
      </c>
      <c r="AB17" s="240">
        <f t="shared" ref="AB17" si="2">AA17-1</f>
        <v>15</v>
      </c>
      <c r="AC17" s="243">
        <f t="shared" si="1"/>
        <v>0.15306122448979592</v>
      </c>
      <c r="AD17" s="534"/>
      <c r="BN17" s="16"/>
    </row>
    <row r="18" spans="2:66" ht="72" customHeight="1">
      <c r="B18" s="53" t="s">
        <v>80</v>
      </c>
      <c r="C18" s="52" t="s">
        <v>54</v>
      </c>
      <c r="D18" s="52" t="s">
        <v>97</v>
      </c>
      <c r="E18" s="76" t="s">
        <v>98</v>
      </c>
      <c r="F18" s="52" t="s">
        <v>54</v>
      </c>
      <c r="G18" s="53" t="s">
        <v>99</v>
      </c>
      <c r="H18" s="52" t="s">
        <v>100</v>
      </c>
      <c r="I18" s="52" t="s">
        <v>101</v>
      </c>
      <c r="J18" s="52" t="s">
        <v>100</v>
      </c>
      <c r="K18" s="53" t="s">
        <v>102</v>
      </c>
      <c r="L18" s="54" t="s">
        <v>63</v>
      </c>
      <c r="M18" s="53" t="s">
        <v>1128</v>
      </c>
      <c r="N18" s="53" t="s">
        <v>1128</v>
      </c>
      <c r="O18" s="52" t="s">
        <v>45</v>
      </c>
      <c r="P18" s="53" t="s">
        <v>46</v>
      </c>
      <c r="Q18" s="55" t="s">
        <v>47</v>
      </c>
      <c r="R18" s="55" t="s">
        <v>48</v>
      </c>
      <c r="S18" s="56" t="s">
        <v>37</v>
      </c>
      <c r="T18" s="67">
        <v>0</v>
      </c>
      <c r="U18" s="67">
        <v>1</v>
      </c>
      <c r="V18" s="67">
        <v>0</v>
      </c>
      <c r="W18" s="67">
        <v>0</v>
      </c>
      <c r="X18" s="68">
        <f t="shared" si="0"/>
        <v>1</v>
      </c>
      <c r="Z18" s="248" t="s">
        <v>150</v>
      </c>
      <c r="AA18" s="240">
        <v>5</v>
      </c>
      <c r="AB18" s="240">
        <f t="shared" ref="AB18:AB23" si="3">AA18</f>
        <v>5</v>
      </c>
      <c r="AC18" s="243">
        <f t="shared" si="1"/>
        <v>5.1020408163265307E-2</v>
      </c>
      <c r="AD18" s="535">
        <f>+AC18+AC19+AC20+AC21+AC22+AC23</f>
        <v>0.1326530612244898</v>
      </c>
      <c r="BN18" s="16"/>
    </row>
    <row r="19" spans="2:66" ht="72" customHeight="1">
      <c r="B19" s="42" t="s">
        <v>103</v>
      </c>
      <c r="C19" s="52" t="s">
        <v>54</v>
      </c>
      <c r="D19" s="52" t="s">
        <v>1129</v>
      </c>
      <c r="E19" s="76" t="s">
        <v>37</v>
      </c>
      <c r="F19" s="52" t="s">
        <v>37</v>
      </c>
      <c r="G19" s="53" t="s">
        <v>105</v>
      </c>
      <c r="H19" s="52" t="s">
        <v>106</v>
      </c>
      <c r="I19" s="52" t="s">
        <v>107</v>
      </c>
      <c r="J19" s="52" t="s">
        <v>1130</v>
      </c>
      <c r="K19" s="53" t="s">
        <v>109</v>
      </c>
      <c r="L19" s="54" t="s">
        <v>110</v>
      </c>
      <c r="M19" s="53" t="s">
        <v>1125</v>
      </c>
      <c r="N19" s="53" t="s">
        <v>1125</v>
      </c>
      <c r="O19" s="52" t="s">
        <v>45</v>
      </c>
      <c r="P19" s="53" t="s">
        <v>46</v>
      </c>
      <c r="Q19" s="55" t="s">
        <v>47</v>
      </c>
      <c r="R19" s="55" t="s">
        <v>48</v>
      </c>
      <c r="S19" s="56" t="s">
        <v>37</v>
      </c>
      <c r="T19" s="67">
        <v>25</v>
      </c>
      <c r="U19" s="67">
        <v>25</v>
      </c>
      <c r="V19" s="67">
        <v>50</v>
      </c>
      <c r="W19" s="67"/>
      <c r="X19" s="68">
        <f t="shared" si="0"/>
        <v>100</v>
      </c>
      <c r="Z19" s="248" t="s">
        <v>891</v>
      </c>
      <c r="AA19" s="240">
        <v>1</v>
      </c>
      <c r="AB19" s="240">
        <f t="shared" si="3"/>
        <v>1</v>
      </c>
      <c r="AC19" s="243">
        <f t="shared" si="1"/>
        <v>1.020408163265306E-2</v>
      </c>
      <c r="AD19" s="536"/>
      <c r="BN19" s="16"/>
    </row>
    <row r="20" spans="2:66" ht="72" customHeight="1">
      <c r="B20" s="57" t="s">
        <v>65</v>
      </c>
      <c r="C20" s="58" t="s">
        <v>54</v>
      </c>
      <c r="D20" s="59" t="s">
        <v>73</v>
      </c>
      <c r="E20" s="59" t="s">
        <v>37</v>
      </c>
      <c r="F20" s="58" t="s">
        <v>57</v>
      </c>
      <c r="G20" s="57" t="s">
        <v>111</v>
      </c>
      <c r="H20" s="60" t="s">
        <v>112</v>
      </c>
      <c r="I20" s="315" t="s">
        <v>1131</v>
      </c>
      <c r="J20" s="57" t="s">
        <v>114</v>
      </c>
      <c r="K20" s="57" t="s">
        <v>115</v>
      </c>
      <c r="L20" s="62" t="s">
        <v>88</v>
      </c>
      <c r="M20" s="61" t="s">
        <v>1125</v>
      </c>
      <c r="N20" s="57" t="s">
        <v>1125</v>
      </c>
      <c r="O20" s="62" t="s">
        <v>45</v>
      </c>
      <c r="P20" s="63" t="s">
        <v>46</v>
      </c>
      <c r="Q20" s="62" t="s">
        <v>47</v>
      </c>
      <c r="R20" s="64" t="s">
        <v>48</v>
      </c>
      <c r="S20" s="65" t="s">
        <v>37</v>
      </c>
      <c r="T20" s="75">
        <v>1</v>
      </c>
      <c r="U20" s="75">
        <v>3</v>
      </c>
      <c r="V20" s="75">
        <v>2</v>
      </c>
      <c r="W20" s="75">
        <v>3</v>
      </c>
      <c r="X20" s="75">
        <f t="shared" si="0"/>
        <v>9</v>
      </c>
      <c r="Z20" s="248" t="s">
        <v>715</v>
      </c>
      <c r="AA20" s="240">
        <v>1</v>
      </c>
      <c r="AB20" s="240">
        <f t="shared" si="3"/>
        <v>1</v>
      </c>
      <c r="AC20" s="243">
        <f t="shared" si="1"/>
        <v>1.020408163265306E-2</v>
      </c>
      <c r="AD20" s="536"/>
      <c r="BN20" s="16"/>
    </row>
    <row r="21" spans="2:66" ht="72" customHeight="1">
      <c r="B21" s="40" t="s">
        <v>127</v>
      </c>
      <c r="C21" s="40" t="s">
        <v>128</v>
      </c>
      <c r="D21" s="40" t="s">
        <v>37</v>
      </c>
      <c r="E21" s="40" t="s">
        <v>37</v>
      </c>
      <c r="F21" s="41" t="s">
        <v>37</v>
      </c>
      <c r="G21" s="40" t="s">
        <v>129</v>
      </c>
      <c r="H21" s="42" t="s">
        <v>130</v>
      </c>
      <c r="I21" s="40" t="s">
        <v>1132</v>
      </c>
      <c r="J21" s="40" t="s">
        <v>132</v>
      </c>
      <c r="K21" s="40" t="s">
        <v>133</v>
      </c>
      <c r="L21" s="43" t="s">
        <v>63</v>
      </c>
      <c r="M21" s="40" t="s">
        <v>1133</v>
      </c>
      <c r="N21" s="40" t="s">
        <v>126</v>
      </c>
      <c r="O21" s="40" t="s">
        <v>118</v>
      </c>
      <c r="P21" s="40" t="s">
        <v>119</v>
      </c>
      <c r="Q21" s="44" t="s">
        <v>47</v>
      </c>
      <c r="R21" s="44" t="s">
        <v>48</v>
      </c>
      <c r="S21" s="79" t="s">
        <v>37</v>
      </c>
      <c r="T21" s="80">
        <v>93194115800</v>
      </c>
      <c r="U21" s="80">
        <v>186388231600</v>
      </c>
      <c r="V21" s="80">
        <v>279582347400</v>
      </c>
      <c r="W21" s="80">
        <v>372776463200</v>
      </c>
      <c r="X21" s="81">
        <f>SUM(T21:W21)</f>
        <v>931941158000</v>
      </c>
      <c r="Z21" s="248" t="s">
        <v>374</v>
      </c>
      <c r="AA21" s="240">
        <v>2</v>
      </c>
      <c r="AB21" s="240">
        <f t="shared" si="3"/>
        <v>2</v>
      </c>
      <c r="AC21" s="243">
        <f t="shared" si="1"/>
        <v>2.0408163265306121E-2</v>
      </c>
      <c r="AD21" s="536"/>
      <c r="AE21" s="16">
        <v>14</v>
      </c>
    </row>
    <row r="22" spans="2:66" ht="72" customHeight="1">
      <c r="B22" s="40" t="s">
        <v>127</v>
      </c>
      <c r="C22" s="40" t="s">
        <v>128</v>
      </c>
      <c r="D22" s="40" t="s">
        <v>37</v>
      </c>
      <c r="E22" s="40" t="s">
        <v>37</v>
      </c>
      <c r="F22" s="41" t="s">
        <v>37</v>
      </c>
      <c r="G22" s="40" t="s">
        <v>134</v>
      </c>
      <c r="H22" s="42" t="s">
        <v>135</v>
      </c>
      <c r="I22" s="82" t="s">
        <v>1134</v>
      </c>
      <c r="J22" s="40" t="s">
        <v>137</v>
      </c>
      <c r="K22" s="40" t="s">
        <v>138</v>
      </c>
      <c r="L22" s="43" t="s">
        <v>63</v>
      </c>
      <c r="M22" s="40" t="s">
        <v>139</v>
      </c>
      <c r="N22" s="40" t="s">
        <v>140</v>
      </c>
      <c r="O22" s="40" t="s">
        <v>118</v>
      </c>
      <c r="P22" s="40" t="s">
        <v>119</v>
      </c>
      <c r="Q22" s="44" t="s">
        <v>47</v>
      </c>
      <c r="R22" s="44" t="s">
        <v>48</v>
      </c>
      <c r="S22" s="79" t="s">
        <v>37</v>
      </c>
      <c r="T22" s="80">
        <v>2000000000</v>
      </c>
      <c r="U22" s="80">
        <v>2830000000</v>
      </c>
      <c r="V22" s="80">
        <v>2835000000</v>
      </c>
      <c r="W22" s="80">
        <v>2835000000</v>
      </c>
      <c r="X22" s="80">
        <f>SUM(T22:W22)</f>
        <v>10500000000</v>
      </c>
      <c r="Z22" s="248" t="s">
        <v>127</v>
      </c>
      <c r="AA22" s="240">
        <v>3</v>
      </c>
      <c r="AB22" s="240">
        <f t="shared" si="3"/>
        <v>3</v>
      </c>
      <c r="AC22" s="243">
        <f t="shared" si="1"/>
        <v>3.0612244897959183E-2</v>
      </c>
      <c r="AD22" s="536"/>
    </row>
    <row r="23" spans="2:66" ht="124.8">
      <c r="B23" s="53" t="s">
        <v>80</v>
      </c>
      <c r="C23" s="40" t="s">
        <v>128</v>
      </c>
      <c r="D23" s="40" t="s">
        <v>141</v>
      </c>
      <c r="E23" s="40" t="s">
        <v>37</v>
      </c>
      <c r="F23" s="41" t="s">
        <v>142</v>
      </c>
      <c r="G23" s="40" t="s">
        <v>143</v>
      </c>
      <c r="H23" s="42" t="s">
        <v>144</v>
      </c>
      <c r="I23" s="40" t="s">
        <v>145</v>
      </c>
      <c r="J23" s="40" t="s">
        <v>146</v>
      </c>
      <c r="K23" s="40" t="s">
        <v>1135</v>
      </c>
      <c r="L23" s="43" t="s">
        <v>125</v>
      </c>
      <c r="M23" s="40" t="s">
        <v>148</v>
      </c>
      <c r="N23" s="40" t="s">
        <v>1136</v>
      </c>
      <c r="O23" s="40" t="s">
        <v>118</v>
      </c>
      <c r="P23" s="40" t="s">
        <v>119</v>
      </c>
      <c r="Q23" s="44" t="s">
        <v>47</v>
      </c>
      <c r="R23" s="44" t="s">
        <v>48</v>
      </c>
      <c r="S23" s="79" t="s">
        <v>37</v>
      </c>
      <c r="T23" s="83">
        <v>0</v>
      </c>
      <c r="U23" s="83">
        <v>1</v>
      </c>
      <c r="V23" s="83">
        <v>0</v>
      </c>
      <c r="W23" s="83">
        <v>1</v>
      </c>
      <c r="X23" s="84">
        <f>+W23+U23</f>
        <v>2</v>
      </c>
      <c r="Z23" s="248" t="s">
        <v>898</v>
      </c>
      <c r="AA23" s="240">
        <v>1</v>
      </c>
      <c r="AB23" s="240">
        <f t="shared" si="3"/>
        <v>1</v>
      </c>
      <c r="AC23" s="243">
        <f t="shared" si="1"/>
        <v>1.020408163265306E-2</v>
      </c>
      <c r="AD23" s="537"/>
    </row>
    <row r="24" spans="2:66" ht="78">
      <c r="B24" s="40" t="s">
        <v>150</v>
      </c>
      <c r="C24" s="85" t="s">
        <v>151</v>
      </c>
      <c r="D24" s="40" t="s">
        <v>37</v>
      </c>
      <c r="E24" s="40" t="s">
        <v>37</v>
      </c>
      <c r="F24" s="41" t="s">
        <v>37</v>
      </c>
      <c r="G24" s="40" t="s">
        <v>158</v>
      </c>
      <c r="H24" s="42" t="s">
        <v>159</v>
      </c>
      <c r="I24" s="86" t="s">
        <v>160</v>
      </c>
      <c r="J24" s="86" t="s">
        <v>161</v>
      </c>
      <c r="K24" s="40" t="s">
        <v>162</v>
      </c>
      <c r="L24" s="43" t="s">
        <v>125</v>
      </c>
      <c r="M24" s="40" t="s">
        <v>163</v>
      </c>
      <c r="N24" s="40" t="s">
        <v>164</v>
      </c>
      <c r="O24" s="87" t="s">
        <v>118</v>
      </c>
      <c r="P24" s="87" t="s">
        <v>119</v>
      </c>
      <c r="Q24" s="44" t="s">
        <v>47</v>
      </c>
      <c r="R24" s="44" t="s">
        <v>48</v>
      </c>
      <c r="S24" s="88" t="s">
        <v>37</v>
      </c>
      <c r="T24" s="45">
        <v>0</v>
      </c>
      <c r="U24" s="45">
        <v>0.4</v>
      </c>
      <c r="V24" s="45">
        <v>0</v>
      </c>
      <c r="W24" s="45">
        <v>0.6</v>
      </c>
      <c r="X24" s="45">
        <v>1</v>
      </c>
      <c r="Z24" s="248" t="s">
        <v>222</v>
      </c>
      <c r="AA24" s="240">
        <v>4</v>
      </c>
      <c r="AB24" s="240">
        <f>AA24-1</f>
        <v>3</v>
      </c>
      <c r="AC24" s="243">
        <f t="shared" si="1"/>
        <v>3.0612244897959183E-2</v>
      </c>
      <c r="AD24" s="538">
        <f>+SUM(AC24:AC28)</f>
        <v>0.34693877551020408</v>
      </c>
    </row>
    <row r="25" spans="2:66" ht="41.4">
      <c r="B25" s="106" t="s">
        <v>174</v>
      </c>
      <c r="C25" s="106" t="s">
        <v>175</v>
      </c>
      <c r="D25" s="106" t="s">
        <v>176</v>
      </c>
      <c r="E25" s="106" t="s">
        <v>177</v>
      </c>
      <c r="F25" s="107" t="s">
        <v>37</v>
      </c>
      <c r="G25" s="108" t="s">
        <v>178</v>
      </c>
      <c r="H25" s="106" t="s">
        <v>179</v>
      </c>
      <c r="I25" s="106" t="s">
        <v>180</v>
      </c>
      <c r="J25" s="106" t="s">
        <v>179</v>
      </c>
      <c r="K25" s="106" t="s">
        <v>181</v>
      </c>
      <c r="L25" s="106" t="s">
        <v>155</v>
      </c>
      <c r="M25" s="106" t="s">
        <v>1137</v>
      </c>
      <c r="N25" s="106" t="s">
        <v>1137</v>
      </c>
      <c r="O25" s="106" t="s">
        <v>182</v>
      </c>
      <c r="P25" s="106" t="s">
        <v>167</v>
      </c>
      <c r="Q25" s="106" t="s">
        <v>47</v>
      </c>
      <c r="R25" s="106" t="s">
        <v>48</v>
      </c>
      <c r="S25" s="109" t="s">
        <v>54</v>
      </c>
      <c r="T25" s="110">
        <v>0</v>
      </c>
      <c r="U25" s="110">
        <v>1</v>
      </c>
      <c r="V25" s="110">
        <v>0</v>
      </c>
      <c r="W25" s="110">
        <v>0</v>
      </c>
      <c r="X25" s="110">
        <f>SUM(T25:W25)</f>
        <v>1</v>
      </c>
      <c r="Z25" s="248" t="s">
        <v>471</v>
      </c>
      <c r="AA25" s="240">
        <v>7</v>
      </c>
      <c r="AB25" s="240">
        <f>AA25-2</f>
        <v>5</v>
      </c>
      <c r="AC25" s="243">
        <f t="shared" si="1"/>
        <v>5.1020408163265307E-2</v>
      </c>
      <c r="AD25" s="539"/>
    </row>
    <row r="26" spans="2:66" ht="69">
      <c r="B26" s="106" t="s">
        <v>174</v>
      </c>
      <c r="C26" s="106" t="s">
        <v>175</v>
      </c>
      <c r="D26" s="106" t="s">
        <v>176</v>
      </c>
      <c r="E26" s="106" t="s">
        <v>177</v>
      </c>
      <c r="F26" s="107" t="s">
        <v>37</v>
      </c>
      <c r="G26" s="108" t="s">
        <v>183</v>
      </c>
      <c r="H26" s="108" t="s">
        <v>184</v>
      </c>
      <c r="I26" s="108" t="s">
        <v>185</v>
      </c>
      <c r="J26" s="106" t="s">
        <v>186</v>
      </c>
      <c r="K26" s="106" t="s">
        <v>187</v>
      </c>
      <c r="L26" s="106" t="s">
        <v>155</v>
      </c>
      <c r="M26" s="106" t="s">
        <v>1137</v>
      </c>
      <c r="N26" s="106" t="s">
        <v>1137</v>
      </c>
      <c r="O26" s="106" t="s">
        <v>182</v>
      </c>
      <c r="P26" s="106" t="s">
        <v>167</v>
      </c>
      <c r="Q26" s="106" t="s">
        <v>79</v>
      </c>
      <c r="R26" s="106" t="s">
        <v>89</v>
      </c>
      <c r="S26" s="109">
        <v>3000000</v>
      </c>
      <c r="T26" s="110">
        <v>0</v>
      </c>
      <c r="U26" s="110">
        <v>0</v>
      </c>
      <c r="V26" s="110">
        <v>0</v>
      </c>
      <c r="W26" s="110">
        <v>2</v>
      </c>
      <c r="X26" s="110">
        <f t="shared" ref="X26:X31" si="4">SUM(T26:W26)</f>
        <v>2</v>
      </c>
      <c r="Z26" s="248" t="s">
        <v>174</v>
      </c>
      <c r="AA26" s="240">
        <v>6</v>
      </c>
      <c r="AB26" s="240">
        <f>AA26-2</f>
        <v>4</v>
      </c>
      <c r="AC26" s="243">
        <f t="shared" si="1"/>
        <v>4.0816326530612242E-2</v>
      </c>
      <c r="AD26" s="539"/>
    </row>
    <row r="27" spans="2:66" ht="41.4">
      <c r="B27" s="106" t="s">
        <v>174</v>
      </c>
      <c r="C27" s="106" t="s">
        <v>175</v>
      </c>
      <c r="D27" s="106" t="s">
        <v>176</v>
      </c>
      <c r="E27" s="106" t="s">
        <v>177</v>
      </c>
      <c r="F27" s="107" t="s">
        <v>37</v>
      </c>
      <c r="G27" s="108" t="s">
        <v>188</v>
      </c>
      <c r="H27" s="108" t="s">
        <v>189</v>
      </c>
      <c r="I27" s="106" t="s">
        <v>190</v>
      </c>
      <c r="J27" s="108" t="s">
        <v>189</v>
      </c>
      <c r="K27" s="106" t="s">
        <v>191</v>
      </c>
      <c r="L27" s="106" t="s">
        <v>63</v>
      </c>
      <c r="M27" s="106" t="s">
        <v>1137</v>
      </c>
      <c r="N27" s="106" t="s">
        <v>1137</v>
      </c>
      <c r="O27" s="106" t="s">
        <v>182</v>
      </c>
      <c r="P27" s="106" t="s">
        <v>167</v>
      </c>
      <c r="Q27" s="106" t="s">
        <v>47</v>
      </c>
      <c r="R27" s="106" t="s">
        <v>48</v>
      </c>
      <c r="S27" s="109" t="s">
        <v>54</v>
      </c>
      <c r="T27" s="110">
        <v>0</v>
      </c>
      <c r="U27" s="110">
        <v>10</v>
      </c>
      <c r="V27" s="110">
        <v>10</v>
      </c>
      <c r="W27" s="110">
        <v>10</v>
      </c>
      <c r="X27" s="110">
        <f t="shared" si="4"/>
        <v>30</v>
      </c>
      <c r="Z27" s="248" t="s">
        <v>309</v>
      </c>
      <c r="AA27" s="240">
        <v>1</v>
      </c>
      <c r="AB27" s="240">
        <f>AA27</f>
        <v>1</v>
      </c>
      <c r="AC27" s="243">
        <f t="shared" si="1"/>
        <v>1.020408163265306E-2</v>
      </c>
      <c r="AD27" s="539"/>
    </row>
    <row r="28" spans="2:66" ht="41.4">
      <c r="B28" s="106" t="s">
        <v>174</v>
      </c>
      <c r="C28" s="106" t="s">
        <v>175</v>
      </c>
      <c r="D28" s="106" t="s">
        <v>176</v>
      </c>
      <c r="E28" s="106" t="s">
        <v>192</v>
      </c>
      <c r="F28" s="107" t="s">
        <v>37</v>
      </c>
      <c r="G28" s="108" t="s">
        <v>193</v>
      </c>
      <c r="H28" s="108" t="s">
        <v>194</v>
      </c>
      <c r="I28" s="108" t="s">
        <v>195</v>
      </c>
      <c r="J28" s="106" t="s">
        <v>194</v>
      </c>
      <c r="K28" s="111" t="s">
        <v>196</v>
      </c>
      <c r="L28" s="106" t="s">
        <v>63</v>
      </c>
      <c r="M28" s="106" t="s">
        <v>1137</v>
      </c>
      <c r="N28" s="106" t="s">
        <v>1137</v>
      </c>
      <c r="O28" s="106" t="s">
        <v>182</v>
      </c>
      <c r="P28" s="106" t="s">
        <v>167</v>
      </c>
      <c r="Q28" s="106" t="s">
        <v>47</v>
      </c>
      <c r="R28" s="106" t="s">
        <v>48</v>
      </c>
      <c r="S28" s="109" t="s">
        <v>54</v>
      </c>
      <c r="T28" s="112">
        <v>0</v>
      </c>
      <c r="U28" s="110">
        <v>1</v>
      </c>
      <c r="V28" s="110">
        <v>1</v>
      </c>
      <c r="W28" s="110">
        <v>1</v>
      </c>
      <c r="X28" s="110">
        <f t="shared" si="4"/>
        <v>3</v>
      </c>
      <c r="Z28" s="248" t="s">
        <v>65</v>
      </c>
      <c r="AA28" s="240">
        <v>25</v>
      </c>
      <c r="AB28" s="240">
        <f>AA28-1-3</f>
        <v>21</v>
      </c>
      <c r="AC28" s="243">
        <f>+AB28/$AB$30</f>
        <v>0.21428571428571427</v>
      </c>
      <c r="AD28" s="540"/>
    </row>
    <row r="29" spans="2:66" ht="69">
      <c r="B29" s="53" t="s">
        <v>33</v>
      </c>
      <c r="C29" s="111" t="s">
        <v>197</v>
      </c>
      <c r="D29" s="111" t="s">
        <v>198</v>
      </c>
      <c r="E29" s="111" t="s">
        <v>54</v>
      </c>
      <c r="F29" s="107" t="s">
        <v>37</v>
      </c>
      <c r="G29" s="111" t="s">
        <v>199</v>
      </c>
      <c r="H29" s="111" t="s">
        <v>200</v>
      </c>
      <c r="I29" s="111" t="s">
        <v>201</v>
      </c>
      <c r="J29" s="111" t="s">
        <v>202</v>
      </c>
      <c r="K29" s="111" t="s">
        <v>203</v>
      </c>
      <c r="L29" s="111" t="s">
        <v>125</v>
      </c>
      <c r="M29" s="106" t="s">
        <v>1137</v>
      </c>
      <c r="N29" s="106" t="s">
        <v>1137</v>
      </c>
      <c r="O29" s="111" t="s">
        <v>204</v>
      </c>
      <c r="P29" s="111" t="s">
        <v>167</v>
      </c>
      <c r="Q29" s="106" t="s">
        <v>47</v>
      </c>
      <c r="R29" s="106" t="s">
        <v>48</v>
      </c>
      <c r="S29" s="109" t="s">
        <v>54</v>
      </c>
      <c r="T29" s="113">
        <v>0</v>
      </c>
      <c r="U29" s="113">
        <v>0.5</v>
      </c>
      <c r="V29" s="113">
        <v>0</v>
      </c>
      <c r="W29" s="113">
        <v>0.5</v>
      </c>
      <c r="X29" s="114">
        <f t="shared" si="4"/>
        <v>1</v>
      </c>
      <c r="Z29" s="248" t="s">
        <v>1138</v>
      </c>
      <c r="AA29" s="240"/>
      <c r="AB29" s="240"/>
      <c r="AC29" s="243">
        <f t="shared" si="1"/>
        <v>0</v>
      </c>
      <c r="AD29" s="244">
        <f>+AD24+AD18+AD15+AD13</f>
        <v>1</v>
      </c>
    </row>
    <row r="30" spans="2:66" ht="69">
      <c r="B30" s="111" t="s">
        <v>65</v>
      </c>
      <c r="C30" s="111" t="s">
        <v>197</v>
      </c>
      <c r="D30" s="111" t="s">
        <v>198</v>
      </c>
      <c r="E30" s="111" t="s">
        <v>54</v>
      </c>
      <c r="F30" s="107" t="s">
        <v>37</v>
      </c>
      <c r="G30" s="111" t="s">
        <v>1139</v>
      </c>
      <c r="H30" s="108" t="s">
        <v>206</v>
      </c>
      <c r="I30" s="108" t="s">
        <v>207</v>
      </c>
      <c r="J30" s="106" t="s">
        <v>206</v>
      </c>
      <c r="K30" s="111" t="s">
        <v>208</v>
      </c>
      <c r="L30" s="111" t="s">
        <v>125</v>
      </c>
      <c r="M30" s="106" t="s">
        <v>1137</v>
      </c>
      <c r="N30" s="106" t="s">
        <v>1137</v>
      </c>
      <c r="O30" s="111" t="s">
        <v>204</v>
      </c>
      <c r="P30" s="111" t="s">
        <v>167</v>
      </c>
      <c r="Q30" s="106" t="s">
        <v>47</v>
      </c>
      <c r="R30" s="106" t="s">
        <v>48</v>
      </c>
      <c r="S30" s="109" t="s">
        <v>54</v>
      </c>
      <c r="T30" s="112">
        <v>0</v>
      </c>
      <c r="U30" s="112">
        <v>1</v>
      </c>
      <c r="V30" s="112">
        <v>0</v>
      </c>
      <c r="W30" s="112">
        <v>1</v>
      </c>
      <c r="X30" s="110">
        <f t="shared" si="4"/>
        <v>2</v>
      </c>
      <c r="Z30" s="249" t="s">
        <v>1140</v>
      </c>
      <c r="AA30">
        <v>130</v>
      </c>
      <c r="AB30" s="16">
        <f>+SUM(AB13:AB28)</f>
        <v>98</v>
      </c>
      <c r="AC30" s="239">
        <f t="shared" si="1"/>
        <v>1</v>
      </c>
    </row>
    <row r="31" spans="2:66" ht="69">
      <c r="B31" s="201" t="s">
        <v>174</v>
      </c>
      <c r="C31" s="202" t="s">
        <v>54</v>
      </c>
      <c r="D31" s="201" t="s">
        <v>176</v>
      </c>
      <c r="E31" s="201" t="s">
        <v>192</v>
      </c>
      <c r="F31" s="203" t="s">
        <v>37</v>
      </c>
      <c r="G31" s="202" t="s">
        <v>209</v>
      </c>
      <c r="H31" s="204" t="s">
        <v>1141</v>
      </c>
      <c r="I31" s="205" t="s">
        <v>211</v>
      </c>
      <c r="J31" s="201" t="s">
        <v>212</v>
      </c>
      <c r="K31" s="201" t="s">
        <v>213</v>
      </c>
      <c r="L31" s="202" t="s">
        <v>125</v>
      </c>
      <c r="M31" s="201" t="s">
        <v>1137</v>
      </c>
      <c r="N31" s="201" t="s">
        <v>1137</v>
      </c>
      <c r="O31" s="201" t="s">
        <v>182</v>
      </c>
      <c r="P31" s="202" t="s">
        <v>167</v>
      </c>
      <c r="Q31" s="201" t="s">
        <v>47</v>
      </c>
      <c r="R31" s="201" t="s">
        <v>48</v>
      </c>
      <c r="S31" s="206" t="s">
        <v>54</v>
      </c>
      <c r="T31" s="207">
        <v>0</v>
      </c>
      <c r="U31" s="207">
        <v>1</v>
      </c>
      <c r="V31" s="207">
        <v>0</v>
      </c>
      <c r="W31" s="207">
        <v>1</v>
      </c>
      <c r="X31" s="208">
        <f t="shared" si="4"/>
        <v>2</v>
      </c>
      <c r="Z31" s="26"/>
      <c r="AA31"/>
    </row>
    <row r="32" spans="2:66" ht="55.2">
      <c r="B32" s="201" t="s">
        <v>174</v>
      </c>
      <c r="C32" s="202" t="s">
        <v>54</v>
      </c>
      <c r="D32" s="201" t="s">
        <v>176</v>
      </c>
      <c r="E32" s="201" t="s">
        <v>192</v>
      </c>
      <c r="F32" s="203" t="s">
        <v>37</v>
      </c>
      <c r="G32" s="202" t="s">
        <v>214</v>
      </c>
      <c r="H32" s="202" t="s">
        <v>1142</v>
      </c>
      <c r="I32" s="205" t="s">
        <v>216</v>
      </c>
      <c r="J32" s="201" t="s">
        <v>217</v>
      </c>
      <c r="K32" s="201" t="s">
        <v>218</v>
      </c>
      <c r="L32" s="202" t="s">
        <v>125</v>
      </c>
      <c r="M32" s="201" t="s">
        <v>1137</v>
      </c>
      <c r="N32" s="201" t="s">
        <v>1137</v>
      </c>
      <c r="O32" s="201" t="s">
        <v>182</v>
      </c>
      <c r="P32" s="202" t="s">
        <v>167</v>
      </c>
      <c r="Q32" s="201" t="s">
        <v>47</v>
      </c>
      <c r="R32" s="201" t="s">
        <v>48</v>
      </c>
      <c r="S32" s="206" t="s">
        <v>54</v>
      </c>
      <c r="T32" s="209">
        <v>0</v>
      </c>
      <c r="U32" s="209">
        <v>0.9</v>
      </c>
      <c r="V32" s="209">
        <v>0</v>
      </c>
      <c r="W32" s="209">
        <v>0.9</v>
      </c>
      <c r="X32" s="210">
        <f>SUM(T32:W32)/2</f>
        <v>0.9</v>
      </c>
      <c r="Z32" s="26"/>
      <c r="AA32"/>
    </row>
    <row r="33" spans="2:26" ht="249.6">
      <c r="B33" s="158" t="s">
        <v>222</v>
      </c>
      <c r="C33" s="158" t="s">
        <v>223</v>
      </c>
      <c r="D33" s="158" t="s">
        <v>35</v>
      </c>
      <c r="E33" s="158" t="s">
        <v>37</v>
      </c>
      <c r="F33" s="160" t="s">
        <v>37</v>
      </c>
      <c r="G33" s="158" t="s">
        <v>224</v>
      </c>
      <c r="H33" s="59" t="s">
        <v>1143</v>
      </c>
      <c r="I33" s="158" t="s">
        <v>226</v>
      </c>
      <c r="J33" s="158" t="s">
        <v>1144</v>
      </c>
      <c r="K33" s="158" t="s">
        <v>228</v>
      </c>
      <c r="L33" s="161" t="s">
        <v>63</v>
      </c>
      <c r="M33" s="158" t="s">
        <v>1145</v>
      </c>
      <c r="N33" s="158" t="s">
        <v>1145</v>
      </c>
      <c r="O33" s="158" t="s">
        <v>220</v>
      </c>
      <c r="P33" s="158" t="s">
        <v>221</v>
      </c>
      <c r="Q33" s="162" t="s">
        <v>79</v>
      </c>
      <c r="R33" s="162" t="s">
        <v>48</v>
      </c>
      <c r="S33" s="163" t="s">
        <v>229</v>
      </c>
      <c r="T33" s="222" t="s">
        <v>1146</v>
      </c>
      <c r="U33" s="222" t="s">
        <v>1146</v>
      </c>
      <c r="V33" s="222" t="s">
        <v>1146</v>
      </c>
      <c r="W33" s="222" t="s">
        <v>1146</v>
      </c>
      <c r="X33" s="222" t="s">
        <v>1146</v>
      </c>
      <c r="Z33" s="26"/>
    </row>
    <row r="34" spans="2:26" ht="93.6">
      <c r="B34" s="40" t="s">
        <v>222</v>
      </c>
      <c r="C34" s="40" t="s">
        <v>1147</v>
      </c>
      <c r="D34" s="40" t="s">
        <v>35</v>
      </c>
      <c r="E34" s="40" t="s">
        <v>37</v>
      </c>
      <c r="F34" s="41" t="s">
        <v>37</v>
      </c>
      <c r="G34" s="40" t="s">
        <v>231</v>
      </c>
      <c r="H34" s="40" t="s">
        <v>232</v>
      </c>
      <c r="I34" s="91">
        <v>0.88</v>
      </c>
      <c r="J34" s="40" t="s">
        <v>233</v>
      </c>
      <c r="K34" s="40" t="s">
        <v>1148</v>
      </c>
      <c r="L34" s="43" t="s">
        <v>63</v>
      </c>
      <c r="M34" s="40" t="s">
        <v>1145</v>
      </c>
      <c r="N34" s="40" t="s">
        <v>1145</v>
      </c>
      <c r="O34" s="40" t="s">
        <v>220</v>
      </c>
      <c r="P34" s="40" t="s">
        <v>221</v>
      </c>
      <c r="Q34" s="44" t="s">
        <v>79</v>
      </c>
      <c r="R34" s="44" t="s">
        <v>48</v>
      </c>
      <c r="S34" s="31" t="s">
        <v>229</v>
      </c>
      <c r="T34" s="91">
        <v>0.88</v>
      </c>
      <c r="U34" s="91">
        <v>0.88</v>
      </c>
      <c r="V34" s="91">
        <v>0.88</v>
      </c>
      <c r="W34" s="91">
        <v>0.88</v>
      </c>
      <c r="X34" s="91">
        <v>0.88</v>
      </c>
      <c r="Z34" s="26"/>
    </row>
    <row r="35" spans="2:26" ht="62.4">
      <c r="B35" s="238" t="s">
        <v>33</v>
      </c>
      <c r="C35" s="115" t="s">
        <v>1149</v>
      </c>
      <c r="D35" s="115" t="s">
        <v>35</v>
      </c>
      <c r="E35" s="115" t="s">
        <v>1150</v>
      </c>
      <c r="F35" s="116" t="s">
        <v>37</v>
      </c>
      <c r="G35" s="115" t="s">
        <v>38</v>
      </c>
      <c r="H35" s="115" t="s">
        <v>1151</v>
      </c>
      <c r="I35" s="117">
        <v>1</v>
      </c>
      <c r="J35" s="115" t="s">
        <v>1152</v>
      </c>
      <c r="K35" s="115" t="s">
        <v>1153</v>
      </c>
      <c r="L35" s="118" t="s">
        <v>63</v>
      </c>
      <c r="M35" s="115" t="s">
        <v>1154</v>
      </c>
      <c r="N35" s="115" t="s">
        <v>1155</v>
      </c>
      <c r="O35" s="115"/>
      <c r="P35" s="231" t="s">
        <v>1051</v>
      </c>
      <c r="Q35" s="119" t="s">
        <v>79</v>
      </c>
      <c r="R35" s="119" t="s">
        <v>48</v>
      </c>
      <c r="S35" s="120" t="s">
        <v>229</v>
      </c>
      <c r="T35" s="117">
        <v>1</v>
      </c>
      <c r="U35" s="117">
        <v>1</v>
      </c>
      <c r="V35" s="117">
        <v>1</v>
      </c>
      <c r="W35" s="117">
        <v>1</v>
      </c>
      <c r="X35" s="117">
        <v>1</v>
      </c>
      <c r="Z35" s="26"/>
    </row>
    <row r="36" spans="2:26" ht="62.4">
      <c r="B36" s="238" t="s">
        <v>33</v>
      </c>
      <c r="C36" s="115" t="s">
        <v>1149</v>
      </c>
      <c r="D36" s="115" t="s">
        <v>35</v>
      </c>
      <c r="E36" s="115" t="s">
        <v>1150</v>
      </c>
      <c r="F36" s="116" t="s">
        <v>37</v>
      </c>
      <c r="G36" s="115" t="s">
        <v>38</v>
      </c>
      <c r="H36" s="115" t="s">
        <v>1151</v>
      </c>
      <c r="I36" s="117">
        <v>1</v>
      </c>
      <c r="J36" s="115" t="s">
        <v>1152</v>
      </c>
      <c r="K36" s="115" t="s">
        <v>1153</v>
      </c>
      <c r="L36" s="118" t="s">
        <v>63</v>
      </c>
      <c r="M36" s="115" t="s">
        <v>1154</v>
      </c>
      <c r="N36" s="115" t="s">
        <v>1155</v>
      </c>
      <c r="O36" s="227"/>
      <c r="P36" s="231" t="s">
        <v>1054</v>
      </c>
      <c r="Q36" s="229"/>
      <c r="R36" s="229"/>
      <c r="S36" s="230"/>
      <c r="T36" s="228"/>
      <c r="U36" s="228"/>
      <c r="V36" s="228"/>
      <c r="W36" s="228"/>
      <c r="X36" s="228"/>
      <c r="Z36" s="26"/>
    </row>
    <row r="37" spans="2:26" ht="62.4">
      <c r="B37" s="238" t="s">
        <v>33</v>
      </c>
      <c r="C37" s="115" t="s">
        <v>1149</v>
      </c>
      <c r="D37" s="115" t="s">
        <v>35</v>
      </c>
      <c r="E37" s="115" t="s">
        <v>1150</v>
      </c>
      <c r="F37" s="116" t="s">
        <v>37</v>
      </c>
      <c r="G37" s="115" t="s">
        <v>38</v>
      </c>
      <c r="H37" s="115" t="s">
        <v>1151</v>
      </c>
      <c r="I37" s="117">
        <v>1</v>
      </c>
      <c r="J37" s="115" t="s">
        <v>1152</v>
      </c>
      <c r="K37" s="115" t="s">
        <v>1153</v>
      </c>
      <c r="L37" s="118" t="s">
        <v>63</v>
      </c>
      <c r="M37" s="115" t="s">
        <v>1154</v>
      </c>
      <c r="N37" s="115" t="s">
        <v>1155</v>
      </c>
      <c r="O37" s="227"/>
      <c r="P37" s="231" t="s">
        <v>237</v>
      </c>
      <c r="Q37" s="229"/>
      <c r="R37" s="229"/>
      <c r="S37" s="230"/>
      <c r="T37" s="228"/>
      <c r="U37" s="228"/>
      <c r="V37" s="228"/>
      <c r="W37" s="228"/>
      <c r="X37" s="228"/>
      <c r="Z37" s="26"/>
    </row>
    <row r="38" spans="2:26" ht="62.4">
      <c r="B38" s="238" t="s">
        <v>33</v>
      </c>
      <c r="C38" s="115" t="s">
        <v>1149</v>
      </c>
      <c r="D38" s="115" t="s">
        <v>35</v>
      </c>
      <c r="E38" s="115" t="s">
        <v>1150</v>
      </c>
      <c r="F38" s="116" t="s">
        <v>37</v>
      </c>
      <c r="G38" s="115" t="s">
        <v>38</v>
      </c>
      <c r="H38" s="115" t="s">
        <v>1151</v>
      </c>
      <c r="I38" s="117">
        <v>1</v>
      </c>
      <c r="J38" s="115" t="s">
        <v>1152</v>
      </c>
      <c r="K38" s="115" t="s">
        <v>1153</v>
      </c>
      <c r="L38" s="118" t="s">
        <v>63</v>
      </c>
      <c r="M38" s="115" t="s">
        <v>1154</v>
      </c>
      <c r="N38" s="115" t="s">
        <v>1155</v>
      </c>
      <c r="O38" s="227"/>
      <c r="P38" s="231" t="s">
        <v>1156</v>
      </c>
      <c r="Q38" s="229"/>
      <c r="R38" s="229"/>
      <c r="S38" s="230"/>
      <c r="T38" s="228"/>
      <c r="U38" s="228"/>
      <c r="V38" s="228"/>
      <c r="W38" s="228"/>
      <c r="X38" s="228"/>
      <c r="Z38" s="26"/>
    </row>
    <row r="39" spans="2:26" ht="62.4">
      <c r="B39" s="238" t="s">
        <v>33</v>
      </c>
      <c r="C39" s="115" t="s">
        <v>1149</v>
      </c>
      <c r="D39" s="115" t="s">
        <v>35</v>
      </c>
      <c r="E39" s="115" t="s">
        <v>1150</v>
      </c>
      <c r="F39" s="116" t="s">
        <v>37</v>
      </c>
      <c r="G39" s="115" t="s">
        <v>38</v>
      </c>
      <c r="H39" s="115" t="s">
        <v>1151</v>
      </c>
      <c r="I39" s="117">
        <v>1</v>
      </c>
      <c r="J39" s="115" t="s">
        <v>1152</v>
      </c>
      <c r="K39" s="115" t="s">
        <v>1153</v>
      </c>
      <c r="L39" s="118" t="s">
        <v>63</v>
      </c>
      <c r="M39" s="115" t="s">
        <v>1154</v>
      </c>
      <c r="N39" s="115" t="s">
        <v>1155</v>
      </c>
      <c r="O39" s="227"/>
      <c r="P39" s="231" t="s">
        <v>694</v>
      </c>
      <c r="Q39" s="229"/>
      <c r="R39" s="229"/>
      <c r="S39" s="230"/>
      <c r="T39" s="228"/>
      <c r="U39" s="228"/>
      <c r="V39" s="228"/>
      <c r="W39" s="228"/>
      <c r="X39" s="228"/>
      <c r="Z39" s="26"/>
    </row>
    <row r="40" spans="2:26" ht="62.4">
      <c r="B40" s="238" t="s">
        <v>33</v>
      </c>
      <c r="C40" s="115" t="s">
        <v>1149</v>
      </c>
      <c r="D40" s="115" t="s">
        <v>35</v>
      </c>
      <c r="E40" s="115" t="s">
        <v>1150</v>
      </c>
      <c r="F40" s="116" t="s">
        <v>37</v>
      </c>
      <c r="G40" s="115" t="s">
        <v>38</v>
      </c>
      <c r="H40" s="115" t="s">
        <v>1151</v>
      </c>
      <c r="I40" s="117">
        <v>1</v>
      </c>
      <c r="J40" s="115" t="s">
        <v>1152</v>
      </c>
      <c r="K40" s="115" t="s">
        <v>1153</v>
      </c>
      <c r="L40" s="118" t="s">
        <v>63</v>
      </c>
      <c r="M40" s="115" t="s">
        <v>1154</v>
      </c>
      <c r="N40" s="115" t="s">
        <v>1155</v>
      </c>
      <c r="O40" s="227"/>
      <c r="P40" s="231" t="s">
        <v>407</v>
      </c>
      <c r="Q40" s="229"/>
      <c r="R40" s="229"/>
      <c r="S40" s="230"/>
      <c r="T40" s="228"/>
      <c r="U40" s="228"/>
      <c r="V40" s="228"/>
      <c r="W40" s="228"/>
      <c r="X40" s="228"/>
      <c r="Z40" s="26"/>
    </row>
    <row r="41" spans="2:26" ht="62.4">
      <c r="B41" s="238" t="s">
        <v>33</v>
      </c>
      <c r="C41" s="115" t="s">
        <v>1149</v>
      </c>
      <c r="D41" s="115" t="s">
        <v>35</v>
      </c>
      <c r="E41" s="115" t="s">
        <v>1150</v>
      </c>
      <c r="F41" s="116" t="s">
        <v>37</v>
      </c>
      <c r="G41" s="115" t="s">
        <v>38</v>
      </c>
      <c r="H41" s="115" t="s">
        <v>1151</v>
      </c>
      <c r="I41" s="117">
        <v>1</v>
      </c>
      <c r="J41" s="115" t="s">
        <v>1152</v>
      </c>
      <c r="K41" s="115" t="s">
        <v>1153</v>
      </c>
      <c r="L41" s="118" t="s">
        <v>63</v>
      </c>
      <c r="M41" s="115" t="s">
        <v>1154</v>
      </c>
      <c r="N41" s="115" t="s">
        <v>1155</v>
      </c>
      <c r="O41" s="227"/>
      <c r="P41" s="231" t="s">
        <v>1157</v>
      </c>
      <c r="Q41" s="229"/>
      <c r="R41" s="229"/>
      <c r="S41" s="230"/>
      <c r="T41" s="228"/>
      <c r="U41" s="228"/>
      <c r="V41" s="228"/>
      <c r="W41" s="228"/>
      <c r="X41" s="228"/>
      <c r="Z41" s="26"/>
    </row>
    <row r="42" spans="2:26" ht="62.4">
      <c r="B42" s="238" t="s">
        <v>33</v>
      </c>
      <c r="C42" s="115" t="s">
        <v>1149</v>
      </c>
      <c r="D42" s="115" t="s">
        <v>35</v>
      </c>
      <c r="E42" s="115" t="s">
        <v>1150</v>
      </c>
      <c r="F42" s="116" t="s">
        <v>37</v>
      </c>
      <c r="G42" s="115" t="s">
        <v>38</v>
      </c>
      <c r="H42" s="115" t="s">
        <v>1151</v>
      </c>
      <c r="I42" s="117">
        <v>1</v>
      </c>
      <c r="J42" s="115" t="s">
        <v>1152</v>
      </c>
      <c r="K42" s="115" t="s">
        <v>1153</v>
      </c>
      <c r="L42" s="118" t="s">
        <v>63</v>
      </c>
      <c r="M42" s="115" t="s">
        <v>1154</v>
      </c>
      <c r="N42" s="115" t="s">
        <v>1155</v>
      </c>
      <c r="O42" s="227"/>
      <c r="P42" s="231" t="s">
        <v>119</v>
      </c>
      <c r="Q42" s="229"/>
      <c r="R42" s="229"/>
      <c r="S42" s="230"/>
      <c r="T42" s="228"/>
      <c r="U42" s="228"/>
      <c r="V42" s="228"/>
      <c r="W42" s="228"/>
      <c r="X42" s="228"/>
      <c r="Z42" s="26"/>
    </row>
    <row r="43" spans="2:26" ht="62.4">
      <c r="B43" s="238" t="s">
        <v>33</v>
      </c>
      <c r="C43" s="115" t="s">
        <v>1149</v>
      </c>
      <c r="D43" s="115" t="s">
        <v>35</v>
      </c>
      <c r="E43" s="115" t="s">
        <v>1150</v>
      </c>
      <c r="F43" s="116" t="s">
        <v>37</v>
      </c>
      <c r="G43" s="115" t="s">
        <v>38</v>
      </c>
      <c r="H43" s="115" t="s">
        <v>1151</v>
      </c>
      <c r="I43" s="117">
        <v>1</v>
      </c>
      <c r="J43" s="115" t="s">
        <v>1152</v>
      </c>
      <c r="K43" s="115" t="s">
        <v>1153</v>
      </c>
      <c r="L43" s="118" t="s">
        <v>63</v>
      </c>
      <c r="M43" s="115" t="s">
        <v>1154</v>
      </c>
      <c r="N43" s="115" t="s">
        <v>1155</v>
      </c>
      <c r="O43" s="227"/>
      <c r="P43" s="231" t="s">
        <v>1158</v>
      </c>
      <c r="Q43" s="229"/>
      <c r="R43" s="229"/>
      <c r="S43" s="230"/>
      <c r="T43" s="228"/>
      <c r="U43" s="228"/>
      <c r="V43" s="228"/>
      <c r="W43" s="228"/>
      <c r="X43" s="228"/>
      <c r="Z43" s="26"/>
    </row>
    <row r="44" spans="2:26" ht="62.4">
      <c r="B44" s="238" t="s">
        <v>33</v>
      </c>
      <c r="C44" s="115" t="s">
        <v>1149</v>
      </c>
      <c r="D44" s="115" t="s">
        <v>35</v>
      </c>
      <c r="E44" s="115" t="s">
        <v>1150</v>
      </c>
      <c r="F44" s="116" t="s">
        <v>37</v>
      </c>
      <c r="G44" s="115" t="s">
        <v>38</v>
      </c>
      <c r="H44" s="115" t="s">
        <v>1151</v>
      </c>
      <c r="I44" s="117">
        <v>1</v>
      </c>
      <c r="J44" s="115" t="s">
        <v>1152</v>
      </c>
      <c r="K44" s="115" t="s">
        <v>1153</v>
      </c>
      <c r="L44" s="118" t="s">
        <v>63</v>
      </c>
      <c r="M44" s="115" t="s">
        <v>1154</v>
      </c>
      <c r="N44" s="115" t="s">
        <v>1155</v>
      </c>
      <c r="O44" s="227"/>
      <c r="P44" s="231" t="s">
        <v>510</v>
      </c>
      <c r="Q44" s="229"/>
      <c r="R44" s="229"/>
      <c r="S44" s="230"/>
      <c r="T44" s="228"/>
      <c r="U44" s="228"/>
      <c r="V44" s="228"/>
      <c r="W44" s="228"/>
      <c r="X44" s="228"/>
      <c r="Z44" s="26"/>
    </row>
    <row r="45" spans="2:26" ht="62.4">
      <c r="B45" s="238" t="s">
        <v>33</v>
      </c>
      <c r="C45" s="115" t="s">
        <v>1149</v>
      </c>
      <c r="D45" s="115" t="s">
        <v>35</v>
      </c>
      <c r="E45" s="115" t="s">
        <v>1150</v>
      </c>
      <c r="F45" s="116" t="s">
        <v>37</v>
      </c>
      <c r="G45" s="115" t="s">
        <v>38</v>
      </c>
      <c r="H45" s="115" t="s">
        <v>1151</v>
      </c>
      <c r="I45" s="117">
        <v>1</v>
      </c>
      <c r="J45" s="115" t="s">
        <v>1152</v>
      </c>
      <c r="K45" s="115" t="s">
        <v>1153</v>
      </c>
      <c r="L45" s="118" t="s">
        <v>63</v>
      </c>
      <c r="M45" s="115" t="s">
        <v>1154</v>
      </c>
      <c r="N45" s="115" t="s">
        <v>1155</v>
      </c>
      <c r="O45" s="227"/>
      <c r="P45" s="231" t="s">
        <v>1077</v>
      </c>
      <c r="Q45" s="229"/>
      <c r="R45" s="229"/>
      <c r="S45" s="230"/>
      <c r="T45" s="228"/>
      <c r="U45" s="228"/>
      <c r="V45" s="228"/>
      <c r="W45" s="228"/>
      <c r="X45" s="228"/>
      <c r="Z45" s="26"/>
    </row>
    <row r="46" spans="2:26" ht="62.4">
      <c r="B46" s="238" t="s">
        <v>33</v>
      </c>
      <c r="C46" s="115" t="s">
        <v>1149</v>
      </c>
      <c r="D46" s="115" t="s">
        <v>35</v>
      </c>
      <c r="E46" s="115" t="s">
        <v>1150</v>
      </c>
      <c r="F46" s="116" t="s">
        <v>37</v>
      </c>
      <c r="G46" s="115" t="s">
        <v>38</v>
      </c>
      <c r="H46" s="115" t="s">
        <v>1151</v>
      </c>
      <c r="I46" s="117">
        <v>1</v>
      </c>
      <c r="J46" s="115" t="s">
        <v>1152</v>
      </c>
      <c r="K46" s="115" t="s">
        <v>1153</v>
      </c>
      <c r="L46" s="118" t="s">
        <v>63</v>
      </c>
      <c r="M46" s="115" t="s">
        <v>1154</v>
      </c>
      <c r="N46" s="115" t="s">
        <v>1155</v>
      </c>
      <c r="O46" s="227"/>
      <c r="P46" s="231" t="s">
        <v>1159</v>
      </c>
      <c r="Q46" s="229"/>
      <c r="R46" s="229"/>
      <c r="S46" s="230"/>
      <c r="T46" s="228"/>
      <c r="U46" s="228"/>
      <c r="V46" s="228"/>
      <c r="W46" s="228"/>
      <c r="X46" s="228"/>
      <c r="Z46" s="26"/>
    </row>
    <row r="47" spans="2:26" ht="62.4">
      <c r="B47" s="238" t="s">
        <v>33</v>
      </c>
      <c r="C47" s="115" t="s">
        <v>1149</v>
      </c>
      <c r="D47" s="115" t="s">
        <v>35</v>
      </c>
      <c r="E47" s="115" t="s">
        <v>1150</v>
      </c>
      <c r="F47" s="116" t="s">
        <v>37</v>
      </c>
      <c r="G47" s="115" t="s">
        <v>38</v>
      </c>
      <c r="H47" s="115" t="s">
        <v>1151</v>
      </c>
      <c r="I47" s="117">
        <v>1</v>
      </c>
      <c r="J47" s="115" t="s">
        <v>1152</v>
      </c>
      <c r="K47" s="115" t="s">
        <v>1153</v>
      </c>
      <c r="L47" s="118" t="s">
        <v>63</v>
      </c>
      <c r="M47" s="115" t="s">
        <v>1154</v>
      </c>
      <c r="N47" s="115" t="s">
        <v>1155</v>
      </c>
      <c r="O47" s="227"/>
      <c r="P47" s="231" t="s">
        <v>832</v>
      </c>
      <c r="Q47" s="229"/>
      <c r="R47" s="229"/>
      <c r="S47" s="230"/>
      <c r="T47" s="228"/>
      <c r="U47" s="228"/>
      <c r="V47" s="228"/>
      <c r="W47" s="228"/>
      <c r="X47" s="228"/>
      <c r="Z47" s="26"/>
    </row>
    <row r="48" spans="2:26" ht="62.4">
      <c r="B48" s="238" t="s">
        <v>33</v>
      </c>
      <c r="C48" s="115" t="s">
        <v>1149</v>
      </c>
      <c r="D48" s="115" t="s">
        <v>35</v>
      </c>
      <c r="E48" s="115" t="s">
        <v>1150</v>
      </c>
      <c r="F48" s="116" t="s">
        <v>37</v>
      </c>
      <c r="G48" s="115" t="s">
        <v>38</v>
      </c>
      <c r="H48" s="115" t="s">
        <v>1151</v>
      </c>
      <c r="I48" s="117">
        <v>1</v>
      </c>
      <c r="J48" s="115" t="s">
        <v>1152</v>
      </c>
      <c r="K48" s="115" t="s">
        <v>1153</v>
      </c>
      <c r="L48" s="118" t="s">
        <v>63</v>
      </c>
      <c r="M48" s="115" t="s">
        <v>1154</v>
      </c>
      <c r="N48" s="115" t="s">
        <v>1155</v>
      </c>
      <c r="O48" s="227"/>
      <c r="P48" s="231" t="s">
        <v>470</v>
      </c>
      <c r="Q48" s="229"/>
      <c r="R48" s="229"/>
      <c r="S48" s="230"/>
      <c r="T48" s="228"/>
      <c r="U48" s="228"/>
      <c r="V48" s="228"/>
      <c r="W48" s="228"/>
      <c r="X48" s="228"/>
      <c r="Z48" s="26"/>
    </row>
    <row r="49" spans="2:26" ht="62.4">
      <c r="B49" s="238" t="s">
        <v>33</v>
      </c>
      <c r="C49" s="115" t="s">
        <v>1149</v>
      </c>
      <c r="D49" s="115" t="s">
        <v>35</v>
      </c>
      <c r="E49" s="115" t="s">
        <v>1150</v>
      </c>
      <c r="F49" s="116" t="s">
        <v>37</v>
      </c>
      <c r="G49" s="115" t="s">
        <v>38</v>
      </c>
      <c r="H49" s="115" t="s">
        <v>1151</v>
      </c>
      <c r="I49" s="117">
        <v>1</v>
      </c>
      <c r="J49" s="115" t="s">
        <v>1152</v>
      </c>
      <c r="K49" s="115" t="s">
        <v>1153</v>
      </c>
      <c r="L49" s="118" t="s">
        <v>63</v>
      </c>
      <c r="M49" s="115" t="s">
        <v>1154</v>
      </c>
      <c r="N49" s="115" t="s">
        <v>1155</v>
      </c>
      <c r="O49" s="227"/>
      <c r="P49" s="231" t="s">
        <v>221</v>
      </c>
      <c r="Q49" s="229"/>
      <c r="R49" s="229"/>
      <c r="S49" s="230"/>
      <c r="T49" s="228"/>
      <c r="U49" s="228"/>
      <c r="V49" s="228"/>
      <c r="W49" s="228"/>
      <c r="X49" s="228"/>
      <c r="Z49" s="26"/>
    </row>
    <row r="50" spans="2:26" ht="62.4">
      <c r="B50" s="238" t="s">
        <v>33</v>
      </c>
      <c r="C50" s="115" t="s">
        <v>1149</v>
      </c>
      <c r="D50" s="115" t="s">
        <v>35</v>
      </c>
      <c r="E50" s="115" t="s">
        <v>1150</v>
      </c>
      <c r="F50" s="116" t="s">
        <v>37</v>
      </c>
      <c r="G50" s="115" t="s">
        <v>38</v>
      </c>
      <c r="H50" s="115" t="s">
        <v>1151</v>
      </c>
      <c r="I50" s="117">
        <v>1</v>
      </c>
      <c r="J50" s="115" t="s">
        <v>1152</v>
      </c>
      <c r="K50" s="115" t="s">
        <v>1153</v>
      </c>
      <c r="L50" s="118" t="s">
        <v>63</v>
      </c>
      <c r="M50" s="115" t="s">
        <v>1154</v>
      </c>
      <c r="N50" s="115" t="s">
        <v>1155</v>
      </c>
      <c r="O50" s="227"/>
      <c r="P50" s="231" t="s">
        <v>46</v>
      </c>
      <c r="Q50" s="229"/>
      <c r="R50" s="229"/>
      <c r="S50" s="230"/>
      <c r="T50" s="228"/>
      <c r="U50" s="228"/>
      <c r="V50" s="228"/>
      <c r="W50" s="228"/>
      <c r="X50" s="228"/>
      <c r="Z50" s="26"/>
    </row>
    <row r="51" spans="2:26" ht="62.4">
      <c r="B51" s="238" t="s">
        <v>33</v>
      </c>
      <c r="C51" s="115" t="s">
        <v>1149</v>
      </c>
      <c r="D51" s="115" t="s">
        <v>35</v>
      </c>
      <c r="E51" s="115" t="s">
        <v>1150</v>
      </c>
      <c r="F51" s="116" t="s">
        <v>37</v>
      </c>
      <c r="G51" s="115" t="s">
        <v>38</v>
      </c>
      <c r="H51" s="115" t="s">
        <v>1151</v>
      </c>
      <c r="I51" s="117">
        <v>1</v>
      </c>
      <c r="J51" s="115" t="s">
        <v>1152</v>
      </c>
      <c r="K51" s="115" t="s">
        <v>1153</v>
      </c>
      <c r="L51" s="118" t="s">
        <v>63</v>
      </c>
      <c r="M51" s="115" t="s">
        <v>1154</v>
      </c>
      <c r="N51" s="115" t="s">
        <v>1155</v>
      </c>
      <c r="O51" s="227"/>
      <c r="P51" s="231" t="s">
        <v>167</v>
      </c>
      <c r="Q51" s="229"/>
      <c r="R51" s="229"/>
      <c r="S51" s="230"/>
      <c r="T51" s="228"/>
      <c r="U51" s="228"/>
      <c r="V51" s="228"/>
      <c r="W51" s="228"/>
      <c r="X51" s="228"/>
      <c r="Z51" s="26"/>
    </row>
    <row r="52" spans="2:26" ht="62.4">
      <c r="B52" s="238" t="s">
        <v>33</v>
      </c>
      <c r="C52" s="115" t="s">
        <v>1149</v>
      </c>
      <c r="D52" s="115" t="s">
        <v>35</v>
      </c>
      <c r="E52" s="115" t="s">
        <v>1150</v>
      </c>
      <c r="F52" s="116" t="s">
        <v>37</v>
      </c>
      <c r="G52" s="115" t="s">
        <v>38</v>
      </c>
      <c r="H52" s="115" t="s">
        <v>1151</v>
      </c>
      <c r="I52" s="117">
        <v>1</v>
      </c>
      <c r="J52" s="115" t="s">
        <v>1152</v>
      </c>
      <c r="K52" s="115" t="s">
        <v>1153</v>
      </c>
      <c r="L52" s="118" t="s">
        <v>63</v>
      </c>
      <c r="M52" s="115" t="s">
        <v>1154</v>
      </c>
      <c r="N52" s="115" t="s">
        <v>1155</v>
      </c>
      <c r="O52" s="227"/>
      <c r="P52" s="231" t="s">
        <v>278</v>
      </c>
      <c r="Q52" s="229"/>
      <c r="R52" s="229"/>
      <c r="S52" s="230"/>
      <c r="T52" s="228"/>
      <c r="U52" s="228"/>
      <c r="V52" s="228"/>
      <c r="W52" s="228"/>
      <c r="X52" s="228"/>
      <c r="Z52" s="26"/>
    </row>
    <row r="53" spans="2:26" ht="62.4">
      <c r="B53" s="238" t="s">
        <v>33</v>
      </c>
      <c r="C53" s="115" t="s">
        <v>1149</v>
      </c>
      <c r="D53" s="115" t="s">
        <v>35</v>
      </c>
      <c r="E53" s="115" t="s">
        <v>1150</v>
      </c>
      <c r="F53" s="116" t="s">
        <v>37</v>
      </c>
      <c r="G53" s="115" t="s">
        <v>38</v>
      </c>
      <c r="H53" s="115" t="s">
        <v>1151</v>
      </c>
      <c r="I53" s="117">
        <v>1</v>
      </c>
      <c r="J53" s="115" t="s">
        <v>1152</v>
      </c>
      <c r="K53" s="115" t="s">
        <v>1153</v>
      </c>
      <c r="L53" s="118" t="s">
        <v>63</v>
      </c>
      <c r="M53" s="115" t="s">
        <v>1154</v>
      </c>
      <c r="N53" s="115" t="s">
        <v>1155</v>
      </c>
      <c r="O53" s="227"/>
      <c r="P53" s="231" t="s">
        <v>842</v>
      </c>
      <c r="Q53" s="229"/>
      <c r="R53" s="229"/>
      <c r="S53" s="230"/>
      <c r="T53" s="228"/>
      <c r="U53" s="228"/>
      <c r="V53" s="228"/>
      <c r="W53" s="228"/>
      <c r="X53" s="228"/>
      <c r="Z53" s="26"/>
    </row>
    <row r="54" spans="2:26" ht="78">
      <c r="B54" s="115" t="s">
        <v>65</v>
      </c>
      <c r="C54" s="121"/>
      <c r="D54" s="121"/>
      <c r="E54" s="121"/>
      <c r="F54" s="121"/>
      <c r="G54" s="115" t="s">
        <v>1160</v>
      </c>
      <c r="H54" s="122"/>
      <c r="I54" s="121" t="s">
        <v>1161</v>
      </c>
      <c r="J54" s="121"/>
      <c r="K54" s="115" t="s">
        <v>1162</v>
      </c>
      <c r="L54" s="121"/>
      <c r="M54" s="121"/>
      <c r="N54" s="121"/>
      <c r="O54" s="121"/>
      <c r="P54" s="231" t="s">
        <v>862</v>
      </c>
      <c r="Q54" s="121"/>
      <c r="R54" s="121"/>
      <c r="S54" s="121"/>
      <c r="T54" s="121"/>
      <c r="U54" s="121"/>
      <c r="V54" s="121"/>
      <c r="W54" s="121"/>
      <c r="X54" s="121"/>
      <c r="Z54" s="26"/>
    </row>
    <row r="55" spans="2:26" ht="78">
      <c r="B55" s="115" t="s">
        <v>65</v>
      </c>
      <c r="G55" s="115" t="s">
        <v>1160</v>
      </c>
      <c r="P55" s="231" t="s">
        <v>694</v>
      </c>
      <c r="Z55" s="26"/>
    </row>
    <row r="56" spans="2:26" ht="78">
      <c r="B56" s="115" t="s">
        <v>65</v>
      </c>
      <c r="G56" s="115" t="s">
        <v>1160</v>
      </c>
      <c r="P56" s="231" t="s">
        <v>1156</v>
      </c>
      <c r="Z56" s="26"/>
    </row>
    <row r="57" spans="2:26" ht="78">
      <c r="B57" s="115" t="s">
        <v>65</v>
      </c>
      <c r="G57" s="115" t="s">
        <v>1160</v>
      </c>
      <c r="P57" s="231" t="s">
        <v>407</v>
      </c>
      <c r="Z57" s="26"/>
    </row>
    <row r="58" spans="2:26" ht="78">
      <c r="B58" s="126" t="s">
        <v>150</v>
      </c>
      <c r="C58" s="126" t="s">
        <v>128</v>
      </c>
      <c r="D58" s="126" t="s">
        <v>37</v>
      </c>
      <c r="E58" s="126" t="s">
        <v>37</v>
      </c>
      <c r="F58" s="126" t="s">
        <v>37</v>
      </c>
      <c r="G58" s="126" t="s">
        <v>238</v>
      </c>
      <c r="H58" s="41" t="s">
        <v>239</v>
      </c>
      <c r="I58" s="91">
        <v>0.17</v>
      </c>
      <c r="J58" s="92" t="s">
        <v>240</v>
      </c>
      <c r="K58" s="92" t="s">
        <v>241</v>
      </c>
      <c r="L58" s="93" t="s">
        <v>155</v>
      </c>
      <c r="M58" s="43" t="s">
        <v>242</v>
      </c>
      <c r="N58" s="43" t="s">
        <v>243</v>
      </c>
      <c r="O58" s="41" t="s">
        <v>236</v>
      </c>
      <c r="P58" s="40" t="s">
        <v>237</v>
      </c>
      <c r="Q58" s="94" t="s">
        <v>47</v>
      </c>
      <c r="R58" s="94" t="s">
        <v>48</v>
      </c>
      <c r="S58" s="95" t="s">
        <v>49</v>
      </c>
      <c r="T58" s="96"/>
      <c r="U58" s="96"/>
      <c r="V58" s="96"/>
      <c r="W58" s="97">
        <v>0.17</v>
      </c>
      <c r="X58" s="97">
        <v>0.17</v>
      </c>
      <c r="Z58" s="26"/>
    </row>
    <row r="59" spans="2:26" ht="78">
      <c r="B59" s="126" t="s">
        <v>150</v>
      </c>
      <c r="C59" s="126" t="s">
        <v>128</v>
      </c>
      <c r="D59" s="126" t="s">
        <v>37</v>
      </c>
      <c r="E59" s="126" t="s">
        <v>37</v>
      </c>
      <c r="F59" s="126" t="s">
        <v>37</v>
      </c>
      <c r="G59" s="126" t="s">
        <v>238</v>
      </c>
      <c r="H59" s="41" t="s">
        <v>244</v>
      </c>
      <c r="I59" s="91">
        <v>0.14000000000000001</v>
      </c>
      <c r="J59" s="92" t="s">
        <v>245</v>
      </c>
      <c r="K59" s="92" t="s">
        <v>246</v>
      </c>
      <c r="L59" s="93" t="s">
        <v>155</v>
      </c>
      <c r="M59" s="43" t="s">
        <v>242</v>
      </c>
      <c r="N59" s="43" t="s">
        <v>243</v>
      </c>
      <c r="O59" s="41" t="s">
        <v>236</v>
      </c>
      <c r="P59" s="40" t="s">
        <v>237</v>
      </c>
      <c r="Q59" s="94" t="s">
        <v>47</v>
      </c>
      <c r="R59" s="94" t="s">
        <v>48</v>
      </c>
      <c r="S59" s="95" t="s">
        <v>49</v>
      </c>
      <c r="T59" s="97"/>
      <c r="U59" s="97"/>
      <c r="V59" s="97"/>
      <c r="W59" s="97">
        <v>0.14000000000000001</v>
      </c>
      <c r="X59" s="97">
        <v>0.14000000000000001</v>
      </c>
      <c r="Z59" s="26"/>
    </row>
    <row r="60" spans="2:26" ht="46.8">
      <c r="B60" s="126" t="s">
        <v>150</v>
      </c>
      <c r="C60" s="126" t="s">
        <v>128</v>
      </c>
      <c r="D60" s="126" t="s">
        <v>37</v>
      </c>
      <c r="E60" s="126" t="s">
        <v>37</v>
      </c>
      <c r="F60" s="126" t="s">
        <v>142</v>
      </c>
      <c r="G60" s="92" t="s">
        <v>886</v>
      </c>
      <c r="H60" s="98" t="s">
        <v>887</v>
      </c>
      <c r="I60" s="99" t="s">
        <v>1163</v>
      </c>
      <c r="J60" s="92" t="s">
        <v>889</v>
      </c>
      <c r="K60" s="40" t="s">
        <v>1164</v>
      </c>
      <c r="L60" s="93" t="s">
        <v>63</v>
      </c>
      <c r="M60" s="43" t="s">
        <v>242</v>
      </c>
      <c r="N60" s="43" t="s">
        <v>243</v>
      </c>
      <c r="O60" s="41" t="s">
        <v>236</v>
      </c>
      <c r="P60" s="40" t="s">
        <v>237</v>
      </c>
      <c r="Q60" s="94" t="s">
        <v>79</v>
      </c>
      <c r="R60" s="94" t="s">
        <v>64</v>
      </c>
      <c r="S60" s="100" t="s">
        <v>252</v>
      </c>
      <c r="T60" s="101">
        <v>3326695.429372</v>
      </c>
      <c r="U60" s="101">
        <v>5877595.9989590002</v>
      </c>
      <c r="V60" s="101">
        <v>2037651.19328</v>
      </c>
      <c r="W60" s="101">
        <v>2178587.3931559999</v>
      </c>
      <c r="X60" s="101">
        <v>13420530.014767</v>
      </c>
      <c r="Z60" s="26"/>
    </row>
    <row r="61" spans="2:26" ht="62.4">
      <c r="B61" s="126" t="s">
        <v>150</v>
      </c>
      <c r="C61" s="126" t="s">
        <v>128</v>
      </c>
      <c r="D61" s="126" t="s">
        <v>37</v>
      </c>
      <c r="E61" s="126" t="s">
        <v>37</v>
      </c>
      <c r="F61" s="126" t="s">
        <v>142</v>
      </c>
      <c r="G61" s="92" t="s">
        <v>247</v>
      </c>
      <c r="H61" s="92" t="s">
        <v>248</v>
      </c>
      <c r="I61" s="99" t="s">
        <v>1165</v>
      </c>
      <c r="J61" s="102" t="s">
        <v>250</v>
      </c>
      <c r="K61" s="40" t="s">
        <v>1166</v>
      </c>
      <c r="L61" s="93" t="s">
        <v>63</v>
      </c>
      <c r="M61" s="43" t="s">
        <v>242</v>
      </c>
      <c r="N61" s="43" t="s">
        <v>243</v>
      </c>
      <c r="O61" s="41" t="s">
        <v>236</v>
      </c>
      <c r="P61" s="40" t="s">
        <v>237</v>
      </c>
      <c r="Q61" s="94" t="s">
        <v>79</v>
      </c>
      <c r="R61" s="94" t="s">
        <v>64</v>
      </c>
      <c r="S61" s="100" t="s">
        <v>252</v>
      </c>
      <c r="T61" s="101">
        <v>63298.119773068531</v>
      </c>
      <c r="U61" s="101">
        <v>73803.059689631918</v>
      </c>
      <c r="V61" s="101">
        <v>74157.196855217699</v>
      </c>
      <c r="W61" s="101">
        <v>68735.785682081885</v>
      </c>
      <c r="X61" s="101">
        <v>279994.16200000001</v>
      </c>
      <c r="Z61" s="26"/>
    </row>
    <row r="62" spans="2:26" ht="46.8">
      <c r="B62" s="41" t="s">
        <v>891</v>
      </c>
      <c r="C62" s="41" t="s">
        <v>892</v>
      </c>
      <c r="D62" s="41" t="s">
        <v>37</v>
      </c>
      <c r="E62" s="41" t="s">
        <v>37</v>
      </c>
      <c r="F62" s="41" t="s">
        <v>142</v>
      </c>
      <c r="G62" s="92" t="s">
        <v>893</v>
      </c>
      <c r="H62" s="92" t="s">
        <v>894</v>
      </c>
      <c r="I62" s="99" t="s">
        <v>895</v>
      </c>
      <c r="J62" s="92" t="s">
        <v>896</v>
      </c>
      <c r="K62" s="40" t="s">
        <v>897</v>
      </c>
      <c r="L62" s="93" t="s">
        <v>63</v>
      </c>
      <c r="M62" s="43" t="s">
        <v>242</v>
      </c>
      <c r="N62" s="43" t="s">
        <v>243</v>
      </c>
      <c r="O62" s="41" t="s">
        <v>236</v>
      </c>
      <c r="P62" s="40" t="s">
        <v>237</v>
      </c>
      <c r="Q62" s="94" t="s">
        <v>79</v>
      </c>
      <c r="R62" s="94" t="s">
        <v>64</v>
      </c>
      <c r="S62" s="100" t="s">
        <v>252</v>
      </c>
      <c r="T62" s="101">
        <v>1858023.7603179058</v>
      </c>
      <c r="U62" s="101">
        <v>1790268.5972710229</v>
      </c>
      <c r="V62" s="101">
        <v>1686313.4314620257</v>
      </c>
      <c r="W62" s="101">
        <v>1810927.5411271371</v>
      </c>
      <c r="X62" s="101">
        <v>7145533.3301780913</v>
      </c>
      <c r="Z62" s="26"/>
    </row>
    <row r="63" spans="2:26" ht="78">
      <c r="B63" s="89" t="s">
        <v>898</v>
      </c>
      <c r="C63" s="89" t="s">
        <v>899</v>
      </c>
      <c r="D63" s="89" t="s">
        <v>37</v>
      </c>
      <c r="E63" s="89" t="s">
        <v>37</v>
      </c>
      <c r="F63" s="89" t="s">
        <v>900</v>
      </c>
      <c r="G63" s="90" t="s">
        <v>901</v>
      </c>
      <c r="H63" s="92" t="s">
        <v>1167</v>
      </c>
      <c r="I63" s="99">
        <v>2000</v>
      </c>
      <c r="J63" s="102" t="s">
        <v>904</v>
      </c>
      <c r="K63" s="40" t="s">
        <v>905</v>
      </c>
      <c r="L63" s="93" t="s">
        <v>63</v>
      </c>
      <c r="M63" s="43" t="s">
        <v>906</v>
      </c>
      <c r="N63" s="43" t="s">
        <v>275</v>
      </c>
      <c r="O63" s="41" t="s">
        <v>236</v>
      </c>
      <c r="P63" s="40" t="s">
        <v>237</v>
      </c>
      <c r="Q63" s="94" t="s">
        <v>79</v>
      </c>
      <c r="R63" s="94" t="s">
        <v>64</v>
      </c>
      <c r="S63" s="124">
        <v>435187000</v>
      </c>
      <c r="T63" s="125">
        <v>2000</v>
      </c>
      <c r="U63" s="125">
        <v>0</v>
      </c>
      <c r="V63" s="125">
        <v>0</v>
      </c>
      <c r="W63" s="125">
        <v>0</v>
      </c>
      <c r="X63" s="125">
        <v>2000</v>
      </c>
      <c r="Z63" s="26"/>
    </row>
    <row r="64" spans="2:26" ht="140.4">
      <c r="B64" s="53" t="s">
        <v>33</v>
      </c>
      <c r="C64" s="126" t="s">
        <v>128</v>
      </c>
      <c r="D64" s="126" t="s">
        <v>141</v>
      </c>
      <c r="E64" s="126" t="s">
        <v>1168</v>
      </c>
      <c r="F64" s="126" t="s">
        <v>142</v>
      </c>
      <c r="G64" s="126" t="s">
        <v>253</v>
      </c>
      <c r="H64" s="102" t="s">
        <v>254</v>
      </c>
      <c r="I64" s="103" t="s">
        <v>255</v>
      </c>
      <c r="J64" s="102" t="s">
        <v>256</v>
      </c>
      <c r="K64" s="40" t="s">
        <v>257</v>
      </c>
      <c r="L64" s="93" t="s">
        <v>63</v>
      </c>
      <c r="M64" s="43" t="s">
        <v>242</v>
      </c>
      <c r="N64" s="43" t="s">
        <v>243</v>
      </c>
      <c r="O64" s="41" t="s">
        <v>236</v>
      </c>
      <c r="P64" s="40" t="s">
        <v>237</v>
      </c>
      <c r="Q64" s="94" t="s">
        <v>79</v>
      </c>
      <c r="R64" s="94" t="s">
        <v>64</v>
      </c>
      <c r="S64" s="100" t="s">
        <v>252</v>
      </c>
      <c r="T64" s="97">
        <v>0.2</v>
      </c>
      <c r="U64" s="97">
        <v>0.68</v>
      </c>
      <c r="V64" s="97">
        <v>0</v>
      </c>
      <c r="W64" s="97">
        <v>0</v>
      </c>
      <c r="X64" s="97">
        <v>0.88000000000000012</v>
      </c>
      <c r="Z64" s="26"/>
    </row>
    <row r="65" spans="2:26" ht="124.8">
      <c r="B65" s="53" t="s">
        <v>33</v>
      </c>
      <c r="C65" s="126" t="s">
        <v>128</v>
      </c>
      <c r="D65" s="126" t="s">
        <v>141</v>
      </c>
      <c r="E65" s="126" t="s">
        <v>1168</v>
      </c>
      <c r="F65" s="126" t="s">
        <v>142</v>
      </c>
      <c r="G65" s="126" t="s">
        <v>253</v>
      </c>
      <c r="H65" s="102" t="s">
        <v>258</v>
      </c>
      <c r="I65" s="103">
        <v>0.7</v>
      </c>
      <c r="J65" s="102" t="s">
        <v>259</v>
      </c>
      <c r="K65" s="40" t="s">
        <v>260</v>
      </c>
      <c r="L65" s="93" t="s">
        <v>63</v>
      </c>
      <c r="M65" s="43" t="s">
        <v>242</v>
      </c>
      <c r="N65" s="43" t="s">
        <v>243</v>
      </c>
      <c r="O65" s="41" t="s">
        <v>236</v>
      </c>
      <c r="P65" s="40" t="s">
        <v>237</v>
      </c>
      <c r="Q65" s="94" t="s">
        <v>79</v>
      </c>
      <c r="R65" s="94" t="s">
        <v>64</v>
      </c>
      <c r="S65" s="100" t="s">
        <v>252</v>
      </c>
      <c r="T65" s="97">
        <v>0.1</v>
      </c>
      <c r="U65" s="97">
        <v>0.6</v>
      </c>
      <c r="V65" s="97">
        <v>0</v>
      </c>
      <c r="W65" s="97">
        <v>0</v>
      </c>
      <c r="X65" s="97">
        <v>0.7</v>
      </c>
      <c r="Z65" s="26"/>
    </row>
    <row r="66" spans="2:26" ht="234">
      <c r="B66" s="53" t="s">
        <v>33</v>
      </c>
      <c r="C66" s="126" t="s">
        <v>128</v>
      </c>
      <c r="D66" s="126" t="s">
        <v>141</v>
      </c>
      <c r="E66" s="126" t="s">
        <v>1168</v>
      </c>
      <c r="F66" s="126" t="s">
        <v>142</v>
      </c>
      <c r="G66" s="126" t="s">
        <v>253</v>
      </c>
      <c r="H66" s="102" t="s">
        <v>261</v>
      </c>
      <c r="I66" s="104">
        <v>0.90500000000000003</v>
      </c>
      <c r="J66" s="102" t="s">
        <v>262</v>
      </c>
      <c r="K66" s="40" t="s">
        <v>263</v>
      </c>
      <c r="L66" s="93" t="s">
        <v>63</v>
      </c>
      <c r="M66" s="43" t="s">
        <v>242</v>
      </c>
      <c r="N66" s="43" t="s">
        <v>243</v>
      </c>
      <c r="O66" s="41" t="s">
        <v>236</v>
      </c>
      <c r="P66" s="40" t="s">
        <v>237</v>
      </c>
      <c r="Q66" s="94" t="s">
        <v>79</v>
      </c>
      <c r="R66" s="94" t="s">
        <v>64</v>
      </c>
      <c r="S66" s="100" t="s">
        <v>252</v>
      </c>
      <c r="T66" s="97">
        <v>0.83</v>
      </c>
      <c r="U66" s="105">
        <v>5.5E-2</v>
      </c>
      <c r="V66" s="97">
        <v>0.01</v>
      </c>
      <c r="W66" s="97">
        <v>0.01</v>
      </c>
      <c r="X66" s="105">
        <v>0.90500000000000003</v>
      </c>
      <c r="Z66" s="26"/>
    </row>
    <row r="67" spans="2:26" ht="78">
      <c r="B67" s="53" t="s">
        <v>33</v>
      </c>
      <c r="C67" s="126" t="s">
        <v>128</v>
      </c>
      <c r="D67" s="126" t="s">
        <v>141</v>
      </c>
      <c r="E67" s="126" t="s">
        <v>1168</v>
      </c>
      <c r="F67" s="126" t="s">
        <v>142</v>
      </c>
      <c r="G67" s="126" t="s">
        <v>253</v>
      </c>
      <c r="H67" s="102" t="s">
        <v>264</v>
      </c>
      <c r="I67" s="103">
        <v>0.9</v>
      </c>
      <c r="J67" s="102" t="s">
        <v>265</v>
      </c>
      <c r="K67" s="40" t="s">
        <v>266</v>
      </c>
      <c r="L67" s="93" t="s">
        <v>63</v>
      </c>
      <c r="M67" s="43" t="s">
        <v>242</v>
      </c>
      <c r="N67" s="43" t="s">
        <v>243</v>
      </c>
      <c r="O67" s="41" t="s">
        <v>236</v>
      </c>
      <c r="P67" s="40" t="s">
        <v>237</v>
      </c>
      <c r="Q67" s="94" t="s">
        <v>79</v>
      </c>
      <c r="R67" s="94" t="s">
        <v>64</v>
      </c>
      <c r="S67" s="100" t="s">
        <v>252</v>
      </c>
      <c r="T67" s="97">
        <v>0.2</v>
      </c>
      <c r="U67" s="97">
        <v>0.68</v>
      </c>
      <c r="V67" s="97">
        <v>0.01</v>
      </c>
      <c r="W67" s="97">
        <v>0.01</v>
      </c>
      <c r="X67" s="97">
        <v>0.90000000000000013</v>
      </c>
      <c r="Z67" s="26"/>
    </row>
    <row r="68" spans="2:26" ht="93.6">
      <c r="B68" s="53" t="s">
        <v>33</v>
      </c>
      <c r="C68" s="126" t="s">
        <v>128</v>
      </c>
      <c r="D68" s="126" t="s">
        <v>141</v>
      </c>
      <c r="E68" s="126" t="s">
        <v>1168</v>
      </c>
      <c r="F68" s="126" t="s">
        <v>142</v>
      </c>
      <c r="G68" s="126" t="s">
        <v>253</v>
      </c>
      <c r="H68" s="102" t="s">
        <v>267</v>
      </c>
      <c r="I68" s="91">
        <v>0.8</v>
      </c>
      <c r="J68" s="102" t="s">
        <v>268</v>
      </c>
      <c r="K68" s="40" t="s">
        <v>269</v>
      </c>
      <c r="L68" s="93" t="s">
        <v>63</v>
      </c>
      <c r="M68" s="43" t="s">
        <v>242</v>
      </c>
      <c r="N68" s="43" t="s">
        <v>243</v>
      </c>
      <c r="O68" s="41" t="s">
        <v>236</v>
      </c>
      <c r="P68" s="40" t="s">
        <v>237</v>
      </c>
      <c r="Q68" s="94" t="s">
        <v>79</v>
      </c>
      <c r="R68" s="94" t="s">
        <v>64</v>
      </c>
      <c r="S68" s="100" t="s">
        <v>252</v>
      </c>
      <c r="T68" s="97">
        <v>0.1</v>
      </c>
      <c r="U68" s="97">
        <v>0.6</v>
      </c>
      <c r="V68" s="97">
        <v>0.05</v>
      </c>
      <c r="W68" s="97">
        <v>0.05</v>
      </c>
      <c r="X68" s="97">
        <v>0.8</v>
      </c>
      <c r="Z68" s="26"/>
    </row>
    <row r="69" spans="2:26" ht="109.2">
      <c r="B69" s="53" t="s">
        <v>33</v>
      </c>
      <c r="C69" s="126" t="s">
        <v>128</v>
      </c>
      <c r="D69" s="126" t="s">
        <v>141</v>
      </c>
      <c r="E69" s="126" t="s">
        <v>1168</v>
      </c>
      <c r="F69" s="126" t="s">
        <v>142</v>
      </c>
      <c r="G69" s="92" t="s">
        <v>270</v>
      </c>
      <c r="H69" s="102" t="s">
        <v>271</v>
      </c>
      <c r="I69" s="91">
        <v>0.75</v>
      </c>
      <c r="J69" s="92" t="s">
        <v>272</v>
      </c>
      <c r="K69" s="40" t="s">
        <v>273</v>
      </c>
      <c r="L69" s="93" t="s">
        <v>63</v>
      </c>
      <c r="M69" s="43" t="s">
        <v>274</v>
      </c>
      <c r="N69" s="43" t="s">
        <v>275</v>
      </c>
      <c r="O69" s="41" t="s">
        <v>236</v>
      </c>
      <c r="P69" s="40" t="s">
        <v>237</v>
      </c>
      <c r="Q69" s="94" t="s">
        <v>79</v>
      </c>
      <c r="R69" s="94" t="s">
        <v>64</v>
      </c>
      <c r="S69" s="100" t="s">
        <v>252</v>
      </c>
      <c r="T69" s="97">
        <v>0.75</v>
      </c>
      <c r="U69" s="97">
        <v>0.75</v>
      </c>
      <c r="V69" s="97">
        <v>0.75</v>
      </c>
      <c r="W69" s="97">
        <v>0.75</v>
      </c>
      <c r="X69" s="97">
        <v>0.75</v>
      </c>
      <c r="Z69" s="26"/>
    </row>
    <row r="70" spans="2:26" ht="93.6">
      <c r="B70" s="53" t="s">
        <v>33</v>
      </c>
      <c r="C70" s="126" t="s">
        <v>279</v>
      </c>
      <c r="D70" s="126" t="s">
        <v>280</v>
      </c>
      <c r="E70" s="126" t="s">
        <v>1169</v>
      </c>
      <c r="F70" s="126" t="s">
        <v>37</v>
      </c>
      <c r="G70" s="92" t="s">
        <v>282</v>
      </c>
      <c r="H70" s="102" t="s">
        <v>283</v>
      </c>
      <c r="I70" s="91" t="s">
        <v>284</v>
      </c>
      <c r="J70" s="92" t="s">
        <v>285</v>
      </c>
      <c r="K70" s="40" t="s">
        <v>1170</v>
      </c>
      <c r="L70" s="93" t="s">
        <v>63</v>
      </c>
      <c r="M70" s="43" t="s">
        <v>276</v>
      </c>
      <c r="N70" s="43" t="s">
        <v>276</v>
      </c>
      <c r="O70" s="41" t="s">
        <v>277</v>
      </c>
      <c r="P70" s="40" t="s">
        <v>278</v>
      </c>
      <c r="Q70" s="94" t="s">
        <v>47</v>
      </c>
      <c r="R70" s="94" t="s">
        <v>48</v>
      </c>
      <c r="S70" s="100" t="s">
        <v>37</v>
      </c>
      <c r="T70" s="97">
        <v>1</v>
      </c>
      <c r="U70" s="97">
        <v>2</v>
      </c>
      <c r="V70" s="97">
        <v>1</v>
      </c>
      <c r="W70" s="97">
        <v>2</v>
      </c>
      <c r="X70" s="97">
        <f>+SUM(T70:W70)</f>
        <v>6</v>
      </c>
      <c r="Z70" s="26"/>
    </row>
    <row r="71" spans="2:26" ht="46.8">
      <c r="B71" s="40" t="s">
        <v>309</v>
      </c>
      <c r="C71" s="40" t="s">
        <v>310</v>
      </c>
      <c r="D71" s="40" t="s">
        <v>37</v>
      </c>
      <c r="E71" s="40" t="s">
        <v>37</v>
      </c>
      <c r="F71" s="41" t="s">
        <v>37</v>
      </c>
      <c r="G71" s="40" t="s">
        <v>311</v>
      </c>
      <c r="H71" s="42" t="s">
        <v>1171</v>
      </c>
      <c r="I71" s="40" t="s">
        <v>1172</v>
      </c>
      <c r="J71" s="40" t="s">
        <v>1173</v>
      </c>
      <c r="K71" s="127" t="s">
        <v>1174</v>
      </c>
      <c r="L71" s="43" t="s">
        <v>63</v>
      </c>
      <c r="M71" s="40" t="s">
        <v>287</v>
      </c>
      <c r="N71" s="40" t="s">
        <v>1175</v>
      </c>
      <c r="O71" s="40" t="s">
        <v>289</v>
      </c>
      <c r="P71" s="40" t="s">
        <v>1158</v>
      </c>
      <c r="Q71" s="44" t="s">
        <v>47</v>
      </c>
      <c r="R71" s="44" t="s">
        <v>48</v>
      </c>
      <c r="S71" s="31" t="s">
        <v>49</v>
      </c>
      <c r="T71" s="128">
        <v>1</v>
      </c>
      <c r="U71" s="128">
        <v>2</v>
      </c>
      <c r="V71" s="128">
        <v>1</v>
      </c>
      <c r="W71" s="128">
        <v>2</v>
      </c>
      <c r="X71" s="128">
        <f>SUM(T71:W71)</f>
        <v>6</v>
      </c>
      <c r="Z71" s="26"/>
    </row>
    <row r="72" spans="2:26" ht="93.6">
      <c r="B72" s="40" t="s">
        <v>291</v>
      </c>
      <c r="C72" s="40" t="s">
        <v>292</v>
      </c>
      <c r="D72" s="40" t="s">
        <v>37</v>
      </c>
      <c r="E72" s="40" t="s">
        <v>37</v>
      </c>
      <c r="F72" s="41" t="s">
        <v>37</v>
      </c>
      <c r="G72" s="115" t="s">
        <v>293</v>
      </c>
      <c r="H72" s="42" t="s">
        <v>294</v>
      </c>
      <c r="I72" s="40" t="s">
        <v>295</v>
      </c>
      <c r="J72" s="40" t="s">
        <v>296</v>
      </c>
      <c r="K72" s="40" t="s">
        <v>1176</v>
      </c>
      <c r="L72" s="43" t="s">
        <v>63</v>
      </c>
      <c r="M72" s="40" t="s">
        <v>287</v>
      </c>
      <c r="N72" s="40" t="s">
        <v>298</v>
      </c>
      <c r="O72" s="40" t="s">
        <v>289</v>
      </c>
      <c r="P72" s="40" t="s">
        <v>1158</v>
      </c>
      <c r="Q72" s="44" t="s">
        <v>47</v>
      </c>
      <c r="R72" s="44" t="s">
        <v>48</v>
      </c>
      <c r="S72" s="31" t="s">
        <v>49</v>
      </c>
      <c r="T72" s="45">
        <v>0.1</v>
      </c>
      <c r="U72" s="45">
        <v>0.3</v>
      </c>
      <c r="V72" s="45">
        <v>0.3</v>
      </c>
      <c r="W72" s="45">
        <v>0.3</v>
      </c>
      <c r="X72" s="45">
        <f t="shared" ref="X72:X73" si="5">SUM(T72:W72)</f>
        <v>1</v>
      </c>
      <c r="Z72" s="26"/>
    </row>
    <row r="73" spans="2:26" ht="78">
      <c r="B73" s="40" t="s">
        <v>127</v>
      </c>
      <c r="C73" s="40"/>
      <c r="D73" s="40" t="s">
        <v>37</v>
      </c>
      <c r="E73" s="40" t="s">
        <v>37</v>
      </c>
      <c r="F73" s="41" t="s">
        <v>37</v>
      </c>
      <c r="G73" s="40" t="s">
        <v>299</v>
      </c>
      <c r="H73" s="42" t="s">
        <v>300</v>
      </c>
      <c r="I73" s="40" t="s">
        <v>295</v>
      </c>
      <c r="J73" s="40" t="s">
        <v>1177</v>
      </c>
      <c r="K73" s="40" t="s">
        <v>1178</v>
      </c>
      <c r="L73" s="43" t="s">
        <v>63</v>
      </c>
      <c r="M73" s="40" t="s">
        <v>287</v>
      </c>
      <c r="N73" s="40" t="s">
        <v>298</v>
      </c>
      <c r="O73" s="40" t="s">
        <v>289</v>
      </c>
      <c r="P73" s="40" t="s">
        <v>1158</v>
      </c>
      <c r="Q73" s="44" t="s">
        <v>47</v>
      </c>
      <c r="R73" s="44" t="s">
        <v>48</v>
      </c>
      <c r="S73" s="31" t="s">
        <v>49</v>
      </c>
      <c r="T73" s="45">
        <v>0.1</v>
      </c>
      <c r="U73" s="45">
        <v>0.3</v>
      </c>
      <c r="V73" s="45">
        <v>0.3</v>
      </c>
      <c r="W73" s="45">
        <v>0.3</v>
      </c>
      <c r="X73" s="45">
        <f t="shared" si="5"/>
        <v>1</v>
      </c>
      <c r="Z73" s="26"/>
    </row>
    <row r="74" spans="2:26" ht="216.6" thickBot="1">
      <c r="B74" s="40" t="s">
        <v>291</v>
      </c>
      <c r="C74" s="40" t="s">
        <v>303</v>
      </c>
      <c r="D74" s="40" t="s">
        <v>37</v>
      </c>
      <c r="E74" s="40" t="s">
        <v>37</v>
      </c>
      <c r="F74" s="41" t="s">
        <v>37</v>
      </c>
      <c r="G74" s="40" t="s">
        <v>304</v>
      </c>
      <c r="H74" s="42" t="s">
        <v>305</v>
      </c>
      <c r="I74" s="40" t="s">
        <v>306</v>
      </c>
      <c r="J74" s="40" t="s">
        <v>1177</v>
      </c>
      <c r="K74" s="40" t="s">
        <v>1178</v>
      </c>
      <c r="L74" s="43" t="s">
        <v>88</v>
      </c>
      <c r="M74" s="40" t="s">
        <v>287</v>
      </c>
      <c r="N74" s="40" t="s">
        <v>298</v>
      </c>
      <c r="O74" s="40" t="s">
        <v>289</v>
      </c>
      <c r="P74" s="40" t="s">
        <v>1158</v>
      </c>
      <c r="Q74" s="44" t="s">
        <v>47</v>
      </c>
      <c r="R74" s="44" t="s">
        <v>48</v>
      </c>
      <c r="S74" s="31" t="s">
        <v>49</v>
      </c>
      <c r="T74" s="45">
        <v>0</v>
      </c>
      <c r="U74" s="45">
        <v>0.3</v>
      </c>
      <c r="V74" s="45">
        <v>0.3</v>
      </c>
      <c r="W74" s="45">
        <v>0.4</v>
      </c>
      <c r="X74" s="45">
        <f>SUM(T74:W74)</f>
        <v>1</v>
      </c>
      <c r="Y74" s="129" t="s">
        <v>1179</v>
      </c>
      <c r="Z74" s="26"/>
    </row>
    <row r="75" spans="2:26" ht="78.599999999999994" thickBot="1">
      <c r="B75" s="130" t="s">
        <v>323</v>
      </c>
      <c r="C75" s="131" t="s">
        <v>54</v>
      </c>
      <c r="D75" s="132" t="s">
        <v>73</v>
      </c>
      <c r="E75" s="132" t="s">
        <v>37</v>
      </c>
      <c r="F75" s="133" t="s">
        <v>37</v>
      </c>
      <c r="G75" s="134" t="s">
        <v>324</v>
      </c>
      <c r="H75" s="135" t="s">
        <v>325</v>
      </c>
      <c r="I75" s="136" t="s">
        <v>326</v>
      </c>
      <c r="J75" s="136" t="s">
        <v>327</v>
      </c>
      <c r="K75" s="136" t="s">
        <v>1180</v>
      </c>
      <c r="L75" s="137" t="s">
        <v>63</v>
      </c>
      <c r="M75" s="137" t="s">
        <v>329</v>
      </c>
      <c r="N75" s="137" t="s">
        <v>330</v>
      </c>
      <c r="O75" s="134" t="s">
        <v>331</v>
      </c>
      <c r="P75" s="134" t="s">
        <v>1156</v>
      </c>
      <c r="Q75" s="135" t="s">
        <v>47</v>
      </c>
      <c r="R75" s="135" t="s">
        <v>48</v>
      </c>
      <c r="S75" s="138" t="s">
        <v>49</v>
      </c>
      <c r="T75" s="139">
        <f>4/7</f>
        <v>0.5714285714285714</v>
      </c>
      <c r="U75" s="139">
        <f>2/7</f>
        <v>0.2857142857142857</v>
      </c>
      <c r="V75" s="139">
        <v>0</v>
      </c>
      <c r="W75" s="139">
        <v>0.14285714285714285</v>
      </c>
      <c r="X75" s="140">
        <f>SUM(T75:W75)</f>
        <v>1</v>
      </c>
      <c r="Z75" s="26"/>
    </row>
    <row r="76" spans="2:26" ht="78.599999999999994" thickBot="1">
      <c r="B76" s="141" t="s">
        <v>323</v>
      </c>
      <c r="C76" s="86" t="s">
        <v>54</v>
      </c>
      <c r="D76" s="42" t="s">
        <v>73</v>
      </c>
      <c r="E76" s="42" t="s">
        <v>37</v>
      </c>
      <c r="F76" s="102" t="s">
        <v>37</v>
      </c>
      <c r="G76" s="40" t="s">
        <v>332</v>
      </c>
      <c r="H76" s="44" t="s">
        <v>333</v>
      </c>
      <c r="I76" s="142" t="s">
        <v>334</v>
      </c>
      <c r="J76" s="142" t="s">
        <v>335</v>
      </c>
      <c r="K76" s="136" t="s">
        <v>336</v>
      </c>
      <c r="L76" s="43" t="s">
        <v>63</v>
      </c>
      <c r="M76" s="43" t="s">
        <v>337</v>
      </c>
      <c r="N76" s="40" t="s">
        <v>338</v>
      </c>
      <c r="O76" s="40" t="s">
        <v>339</v>
      </c>
      <c r="P76" s="40" t="s">
        <v>1156</v>
      </c>
      <c r="Q76" s="44" t="s">
        <v>47</v>
      </c>
      <c r="R76" s="44" t="s">
        <v>48</v>
      </c>
      <c r="S76" s="143" t="s">
        <v>49</v>
      </c>
      <c r="T76" s="139">
        <v>0.24</v>
      </c>
      <c r="U76" s="139">
        <v>0.31</v>
      </c>
      <c r="V76" s="139">
        <v>0.24</v>
      </c>
      <c r="W76" s="139">
        <v>0.21</v>
      </c>
      <c r="X76" s="144">
        <f>SUM(T76:W76)</f>
        <v>1</v>
      </c>
      <c r="Z76" s="26"/>
    </row>
    <row r="77" spans="2:26" ht="78.599999999999994" thickBot="1">
      <c r="B77" s="141" t="s">
        <v>323</v>
      </c>
      <c r="C77" s="86" t="s">
        <v>54</v>
      </c>
      <c r="D77" s="42" t="s">
        <v>73</v>
      </c>
      <c r="E77" s="42" t="s">
        <v>37</v>
      </c>
      <c r="F77" s="102" t="s">
        <v>37</v>
      </c>
      <c r="G77" s="40" t="s">
        <v>340</v>
      </c>
      <c r="H77" s="44" t="s">
        <v>341</v>
      </c>
      <c r="I77" s="142" t="s">
        <v>342</v>
      </c>
      <c r="J77" s="142" t="s">
        <v>343</v>
      </c>
      <c r="K77" s="136" t="s">
        <v>1180</v>
      </c>
      <c r="L77" s="43" t="s">
        <v>63</v>
      </c>
      <c r="M77" s="43" t="s">
        <v>345</v>
      </c>
      <c r="N77" s="40" t="s">
        <v>346</v>
      </c>
      <c r="O77" s="40" t="s">
        <v>347</v>
      </c>
      <c r="P77" s="40" t="s">
        <v>1156</v>
      </c>
      <c r="Q77" s="44" t="s">
        <v>47</v>
      </c>
      <c r="R77" s="44" t="s">
        <v>48</v>
      </c>
      <c r="S77" s="143" t="s">
        <v>49</v>
      </c>
      <c r="T77" s="139">
        <v>0.25</v>
      </c>
      <c r="U77" s="139">
        <v>0.42</v>
      </c>
      <c r="V77" s="139">
        <v>0.25</v>
      </c>
      <c r="W77" s="139">
        <v>0.08</v>
      </c>
      <c r="X77" s="144">
        <f t="shared" ref="X77:X86" si="6">SUM(T77:W77)</f>
        <v>0.99999999999999989</v>
      </c>
      <c r="Z77" s="26"/>
    </row>
    <row r="78" spans="2:26" ht="78">
      <c r="B78" s="141" t="s">
        <v>323</v>
      </c>
      <c r="C78" s="86" t="s">
        <v>54</v>
      </c>
      <c r="D78" s="42" t="s">
        <v>73</v>
      </c>
      <c r="E78" s="42" t="s">
        <v>37</v>
      </c>
      <c r="F78" s="102" t="s">
        <v>37</v>
      </c>
      <c r="G78" s="40" t="s">
        <v>1181</v>
      </c>
      <c r="H78" s="44" t="s">
        <v>349</v>
      </c>
      <c r="I78" s="142" t="s">
        <v>350</v>
      </c>
      <c r="J78" s="142" t="s">
        <v>351</v>
      </c>
      <c r="K78" s="136" t="s">
        <v>1180</v>
      </c>
      <c r="L78" s="43" t="s">
        <v>63</v>
      </c>
      <c r="M78" s="43" t="s">
        <v>353</v>
      </c>
      <c r="N78" s="40" t="s">
        <v>354</v>
      </c>
      <c r="O78" s="40" t="s">
        <v>355</v>
      </c>
      <c r="P78" s="40" t="s">
        <v>1156</v>
      </c>
      <c r="Q78" s="44" t="s">
        <v>47</v>
      </c>
      <c r="R78" s="44" t="s">
        <v>48</v>
      </c>
      <c r="S78" s="143" t="s">
        <v>49</v>
      </c>
      <c r="T78" s="145">
        <v>0.38</v>
      </c>
      <c r="U78" s="145">
        <v>0.62</v>
      </c>
      <c r="V78" s="145">
        <v>0</v>
      </c>
      <c r="W78" s="145">
        <v>0</v>
      </c>
      <c r="X78" s="144">
        <f t="shared" si="6"/>
        <v>1</v>
      </c>
      <c r="Z78" s="26"/>
    </row>
    <row r="79" spans="2:26" ht="78.599999999999994" thickBot="1">
      <c r="B79" s="141" t="s">
        <v>323</v>
      </c>
      <c r="C79" s="86" t="s">
        <v>54</v>
      </c>
      <c r="D79" s="42" t="s">
        <v>73</v>
      </c>
      <c r="E79" s="42" t="s">
        <v>37</v>
      </c>
      <c r="F79" s="102" t="s">
        <v>37</v>
      </c>
      <c r="G79" s="40" t="s">
        <v>356</v>
      </c>
      <c r="H79" s="44" t="s">
        <v>357</v>
      </c>
      <c r="I79" s="142" t="s">
        <v>358</v>
      </c>
      <c r="J79" s="142" t="s">
        <v>359</v>
      </c>
      <c r="K79" s="142" t="s">
        <v>360</v>
      </c>
      <c r="L79" s="43" t="s">
        <v>63</v>
      </c>
      <c r="M79" s="43" t="s">
        <v>361</v>
      </c>
      <c r="N79" s="40" t="s">
        <v>362</v>
      </c>
      <c r="O79" s="40" t="s">
        <v>355</v>
      </c>
      <c r="P79" s="40" t="s">
        <v>1156</v>
      </c>
      <c r="Q79" s="44" t="s">
        <v>47</v>
      </c>
      <c r="R79" s="44" t="s">
        <v>48</v>
      </c>
      <c r="S79" s="143" t="s">
        <v>49</v>
      </c>
      <c r="T79" s="139">
        <v>0.32</v>
      </c>
      <c r="U79" s="139">
        <v>0.32</v>
      </c>
      <c r="V79" s="139">
        <v>0.23</v>
      </c>
      <c r="W79" s="139">
        <v>0.13</v>
      </c>
      <c r="X79" s="144">
        <f t="shared" si="6"/>
        <v>1</v>
      </c>
      <c r="Z79" s="26"/>
    </row>
    <row r="80" spans="2:26" ht="78.599999999999994" thickBot="1">
      <c r="B80" s="146" t="s">
        <v>323</v>
      </c>
      <c r="C80" s="86" t="s">
        <v>54</v>
      </c>
      <c r="D80" s="40" t="s">
        <v>363</v>
      </c>
      <c r="E80" s="42" t="s">
        <v>37</v>
      </c>
      <c r="F80" s="102" t="s">
        <v>37</v>
      </c>
      <c r="G80" s="40" t="s">
        <v>364</v>
      </c>
      <c r="H80" s="44" t="s">
        <v>365</v>
      </c>
      <c r="I80" s="142" t="s">
        <v>366</v>
      </c>
      <c r="J80" s="40" t="s">
        <v>367</v>
      </c>
      <c r="K80" s="136" t="s">
        <v>1180</v>
      </c>
      <c r="L80" s="43" t="s">
        <v>63</v>
      </c>
      <c r="M80" s="43" t="s">
        <v>361</v>
      </c>
      <c r="N80" s="40" t="s">
        <v>362</v>
      </c>
      <c r="O80" s="40" t="s">
        <v>355</v>
      </c>
      <c r="P80" s="40" t="s">
        <v>1156</v>
      </c>
      <c r="Q80" s="44" t="s">
        <v>47</v>
      </c>
      <c r="R80" s="44" t="s">
        <v>48</v>
      </c>
      <c r="S80" s="143" t="s">
        <v>49</v>
      </c>
      <c r="T80" s="139">
        <v>0.33</v>
      </c>
      <c r="U80" s="139">
        <v>0.17</v>
      </c>
      <c r="V80" s="139">
        <v>0.17</v>
      </c>
      <c r="W80" s="139">
        <v>0.33</v>
      </c>
      <c r="X80" s="144">
        <f t="shared" si="6"/>
        <v>1</v>
      </c>
      <c r="Z80" s="26"/>
    </row>
    <row r="81" spans="2:26" ht="173.4" thickBot="1">
      <c r="B81" s="146" t="s">
        <v>65</v>
      </c>
      <c r="C81" s="86" t="s">
        <v>54</v>
      </c>
      <c r="D81" s="40" t="s">
        <v>35</v>
      </c>
      <c r="E81" s="40" t="s">
        <v>37</v>
      </c>
      <c r="F81" s="92" t="s">
        <v>37</v>
      </c>
      <c r="G81" s="40" t="s">
        <v>369</v>
      </c>
      <c r="H81" s="44" t="s">
        <v>370</v>
      </c>
      <c r="I81" s="142" t="s">
        <v>371</v>
      </c>
      <c r="J81" s="40" t="s">
        <v>1182</v>
      </c>
      <c r="K81" s="136" t="s">
        <v>1180</v>
      </c>
      <c r="L81" s="43" t="s">
        <v>63</v>
      </c>
      <c r="M81" s="43" t="s">
        <v>318</v>
      </c>
      <c r="N81" s="40" t="s">
        <v>319</v>
      </c>
      <c r="O81" s="147" t="s">
        <v>1183</v>
      </c>
      <c r="P81" s="40" t="s">
        <v>1156</v>
      </c>
      <c r="Q81" s="44" t="s">
        <v>47</v>
      </c>
      <c r="R81" s="44" t="s">
        <v>48</v>
      </c>
      <c r="S81" s="79" t="s">
        <v>49</v>
      </c>
      <c r="T81" s="139">
        <v>0</v>
      </c>
      <c r="U81" s="139">
        <v>0.5</v>
      </c>
      <c r="V81" s="139">
        <v>0.25</v>
      </c>
      <c r="W81" s="139">
        <v>0.25</v>
      </c>
      <c r="X81" s="144">
        <f t="shared" si="6"/>
        <v>1</v>
      </c>
      <c r="Z81" s="26"/>
    </row>
    <row r="82" spans="2:26" ht="72.599999999999994" thickBot="1">
      <c r="B82" s="141" t="s">
        <v>374</v>
      </c>
      <c r="C82" s="86" t="s">
        <v>54</v>
      </c>
      <c r="D82" s="42" t="s">
        <v>375</v>
      </c>
      <c r="E82" s="42" t="s">
        <v>37</v>
      </c>
      <c r="F82" s="102" t="s">
        <v>37</v>
      </c>
      <c r="G82" s="40" t="s">
        <v>376</v>
      </c>
      <c r="H82" s="44" t="s">
        <v>377</v>
      </c>
      <c r="I82" s="142" t="s">
        <v>378</v>
      </c>
      <c r="J82" s="40" t="s">
        <v>379</v>
      </c>
      <c r="K82" s="136" t="s">
        <v>1180</v>
      </c>
      <c r="L82" s="43" t="s">
        <v>63</v>
      </c>
      <c r="M82" s="43" t="s">
        <v>318</v>
      </c>
      <c r="N82" s="43" t="s">
        <v>381</v>
      </c>
      <c r="O82" s="142" t="s">
        <v>1183</v>
      </c>
      <c r="P82" s="40" t="s">
        <v>1156</v>
      </c>
      <c r="Q82" s="44" t="s">
        <v>47</v>
      </c>
      <c r="R82" s="44" t="s">
        <v>48</v>
      </c>
      <c r="S82" s="143" t="s">
        <v>49</v>
      </c>
      <c r="T82" s="139">
        <v>0.25</v>
      </c>
      <c r="U82" s="139">
        <v>0.12</v>
      </c>
      <c r="V82" s="139">
        <v>0.25</v>
      </c>
      <c r="W82" s="139">
        <v>0.38</v>
      </c>
      <c r="X82" s="144">
        <f t="shared" si="6"/>
        <v>1</v>
      </c>
      <c r="Z82" s="26"/>
    </row>
    <row r="83" spans="2:26" ht="62.4">
      <c r="B83" s="53" t="s">
        <v>33</v>
      </c>
      <c r="C83" s="86" t="s">
        <v>54</v>
      </c>
      <c r="D83" s="42" t="s">
        <v>73</v>
      </c>
      <c r="E83" s="42" t="s">
        <v>37</v>
      </c>
      <c r="F83" s="102" t="s">
        <v>37</v>
      </c>
      <c r="G83" s="142" t="s">
        <v>382</v>
      </c>
      <c r="H83" s="44" t="s">
        <v>383</v>
      </c>
      <c r="I83" s="142" t="s">
        <v>384</v>
      </c>
      <c r="J83" s="142" t="s">
        <v>385</v>
      </c>
      <c r="K83" s="136" t="s">
        <v>1180</v>
      </c>
      <c r="L83" s="43" t="s">
        <v>63</v>
      </c>
      <c r="M83" s="43" t="s">
        <v>318</v>
      </c>
      <c r="N83" s="43" t="s">
        <v>1184</v>
      </c>
      <c r="O83" s="142" t="s">
        <v>1183</v>
      </c>
      <c r="P83" s="40" t="s">
        <v>1156</v>
      </c>
      <c r="Q83" s="44" t="s">
        <v>47</v>
      </c>
      <c r="R83" s="44" t="s">
        <v>48</v>
      </c>
      <c r="S83" s="143" t="s">
        <v>49</v>
      </c>
      <c r="T83" s="139">
        <v>0.43</v>
      </c>
      <c r="U83" s="139">
        <v>0</v>
      </c>
      <c r="V83" s="139">
        <v>0.14000000000000001</v>
      </c>
      <c r="W83" s="139">
        <v>0.43</v>
      </c>
      <c r="X83" s="144">
        <f t="shared" si="6"/>
        <v>1</v>
      </c>
      <c r="Z83" s="26"/>
    </row>
    <row r="84" spans="2:26" ht="62.4">
      <c r="B84" s="141" t="s">
        <v>65</v>
      </c>
      <c r="C84" s="148" t="s">
        <v>54</v>
      </c>
      <c r="D84" s="42" t="s">
        <v>73</v>
      </c>
      <c r="E84" s="42" t="s">
        <v>37</v>
      </c>
      <c r="F84" s="148" t="s">
        <v>37</v>
      </c>
      <c r="G84" s="42" t="s">
        <v>388</v>
      </c>
      <c r="H84" s="149" t="s">
        <v>389</v>
      </c>
      <c r="I84" s="150" t="s">
        <v>389</v>
      </c>
      <c r="J84" s="150" t="s">
        <v>390</v>
      </c>
      <c r="K84" s="150" t="s">
        <v>391</v>
      </c>
      <c r="L84" s="151" t="s">
        <v>63</v>
      </c>
      <c r="M84" s="151" t="s">
        <v>353</v>
      </c>
      <c r="N84" s="151" t="s">
        <v>354</v>
      </c>
      <c r="O84" s="150" t="s">
        <v>1183</v>
      </c>
      <c r="P84" s="42" t="s">
        <v>1156</v>
      </c>
      <c r="Q84" s="149" t="s">
        <v>47</v>
      </c>
      <c r="R84" s="149" t="s">
        <v>48</v>
      </c>
      <c r="S84" s="152" t="s">
        <v>49</v>
      </c>
      <c r="T84" s="145">
        <v>0</v>
      </c>
      <c r="U84" s="145">
        <v>0</v>
      </c>
      <c r="V84" s="145">
        <v>0.5</v>
      </c>
      <c r="W84" s="145">
        <v>0.5</v>
      </c>
      <c r="X84" s="153">
        <f t="shared" si="6"/>
        <v>1</v>
      </c>
      <c r="Z84" s="26"/>
    </row>
    <row r="85" spans="2:26" ht="63" thickBot="1">
      <c r="B85" s="146" t="s">
        <v>374</v>
      </c>
      <c r="C85" s="86" t="s">
        <v>54</v>
      </c>
      <c r="D85" s="42" t="s">
        <v>375</v>
      </c>
      <c r="E85" s="42" t="s">
        <v>37</v>
      </c>
      <c r="F85" s="86" t="s">
        <v>37</v>
      </c>
      <c r="G85" s="40" t="s">
        <v>392</v>
      </c>
      <c r="H85" s="44" t="s">
        <v>393</v>
      </c>
      <c r="I85" s="142" t="s">
        <v>394</v>
      </c>
      <c r="J85" s="142" t="s">
        <v>395</v>
      </c>
      <c r="K85" s="142" t="s">
        <v>396</v>
      </c>
      <c r="L85" s="43" t="s">
        <v>63</v>
      </c>
      <c r="M85" s="43" t="s">
        <v>345</v>
      </c>
      <c r="N85" s="43" t="s">
        <v>346</v>
      </c>
      <c r="O85" s="154" t="s">
        <v>347</v>
      </c>
      <c r="P85" s="40" t="s">
        <v>1156</v>
      </c>
      <c r="Q85" s="44" t="s">
        <v>47</v>
      </c>
      <c r="R85" s="44" t="s">
        <v>48</v>
      </c>
      <c r="S85" s="143" t="s">
        <v>49</v>
      </c>
      <c r="T85" s="139">
        <v>0.19489999999999999</v>
      </c>
      <c r="U85" s="139">
        <v>0.30599999999999999</v>
      </c>
      <c r="V85" s="139">
        <v>0.28749999999999998</v>
      </c>
      <c r="W85" s="139">
        <v>0.21160000000000001</v>
      </c>
      <c r="X85" s="144">
        <f t="shared" si="6"/>
        <v>1</v>
      </c>
      <c r="Z85" s="26"/>
    </row>
    <row r="86" spans="2:26" ht="78">
      <c r="B86" s="146" t="s">
        <v>323</v>
      </c>
      <c r="C86" s="86" t="s">
        <v>54</v>
      </c>
      <c r="D86" s="42" t="s">
        <v>375</v>
      </c>
      <c r="E86" s="42" t="s">
        <v>37</v>
      </c>
      <c r="F86" s="86" t="s">
        <v>37</v>
      </c>
      <c r="G86" s="40" t="s">
        <v>397</v>
      </c>
      <c r="H86" s="44" t="s">
        <v>398</v>
      </c>
      <c r="I86" s="142" t="s">
        <v>399</v>
      </c>
      <c r="J86" s="142" t="s">
        <v>400</v>
      </c>
      <c r="K86" s="136" t="s">
        <v>1180</v>
      </c>
      <c r="L86" s="43" t="s">
        <v>63</v>
      </c>
      <c r="M86" s="43" t="s">
        <v>402</v>
      </c>
      <c r="N86" s="43" t="s">
        <v>403</v>
      </c>
      <c r="O86" s="154" t="s">
        <v>404</v>
      </c>
      <c r="P86" s="40" t="s">
        <v>1156</v>
      </c>
      <c r="Q86" s="44" t="s">
        <v>47</v>
      </c>
      <c r="R86" s="44" t="s">
        <v>48</v>
      </c>
      <c r="S86" s="143" t="s">
        <v>49</v>
      </c>
      <c r="T86" s="139">
        <v>0</v>
      </c>
      <c r="U86" s="139">
        <v>0.5</v>
      </c>
      <c r="V86" s="139">
        <v>0.25</v>
      </c>
      <c r="W86" s="139">
        <v>0.25</v>
      </c>
      <c r="X86" s="144">
        <f t="shared" si="6"/>
        <v>1</v>
      </c>
      <c r="Z86" s="26"/>
    </row>
    <row r="87" spans="2:26" ht="140.4">
      <c r="B87" s="40" t="s">
        <v>291</v>
      </c>
      <c r="C87" s="155" t="s">
        <v>128</v>
      </c>
      <c r="D87" s="42" t="s">
        <v>375</v>
      </c>
      <c r="E87" s="44" t="s">
        <v>37</v>
      </c>
      <c r="F87" s="40" t="s">
        <v>37</v>
      </c>
      <c r="G87" s="86" t="s">
        <v>409</v>
      </c>
      <c r="H87" s="42" t="s">
        <v>410</v>
      </c>
      <c r="I87" s="40" t="s">
        <v>411</v>
      </c>
      <c r="J87" s="40" t="s">
        <v>412</v>
      </c>
      <c r="K87" s="40" t="s">
        <v>413</v>
      </c>
      <c r="L87" s="43" t="s">
        <v>414</v>
      </c>
      <c r="M87" s="40" t="s">
        <v>415</v>
      </c>
      <c r="N87" s="40" t="s">
        <v>416</v>
      </c>
      <c r="O87" s="40" t="s">
        <v>417</v>
      </c>
      <c r="P87" s="40" t="s">
        <v>407</v>
      </c>
      <c r="Q87" s="44" t="s">
        <v>79</v>
      </c>
      <c r="R87" s="44" t="s">
        <v>89</v>
      </c>
      <c r="S87" s="152">
        <v>325785000</v>
      </c>
      <c r="T87" s="156">
        <v>0.26590000000000003</v>
      </c>
      <c r="U87" s="156">
        <v>0.50139999999999996</v>
      </c>
      <c r="V87" s="156">
        <v>0.19270000000000001</v>
      </c>
      <c r="W87" s="156">
        <v>0.04</v>
      </c>
      <c r="X87" s="156">
        <f>+T87+U87+V87+W87</f>
        <v>1</v>
      </c>
      <c r="Z87" s="26"/>
    </row>
    <row r="88" spans="2:26" ht="140.4">
      <c r="B88" s="40" t="s">
        <v>291</v>
      </c>
      <c r="C88" s="40" t="s">
        <v>128</v>
      </c>
      <c r="D88" s="40" t="s">
        <v>375</v>
      </c>
      <c r="E88" s="44" t="s">
        <v>37</v>
      </c>
      <c r="F88" s="40" t="s">
        <v>37</v>
      </c>
      <c r="G88" s="86" t="s">
        <v>418</v>
      </c>
      <c r="H88" s="42" t="s">
        <v>419</v>
      </c>
      <c r="I88" s="40" t="s">
        <v>420</v>
      </c>
      <c r="J88" s="40" t="s">
        <v>421</v>
      </c>
      <c r="K88" s="40" t="s">
        <v>422</v>
      </c>
      <c r="L88" s="43" t="s">
        <v>63</v>
      </c>
      <c r="M88" s="40" t="s">
        <v>423</v>
      </c>
      <c r="N88" s="40" t="s">
        <v>424</v>
      </c>
      <c r="O88" s="40" t="s">
        <v>425</v>
      </c>
      <c r="P88" s="40" t="s">
        <v>407</v>
      </c>
      <c r="Q88" s="44" t="s">
        <v>79</v>
      </c>
      <c r="R88" s="44" t="s">
        <v>89</v>
      </c>
      <c r="S88" s="152">
        <v>377197823.19999999</v>
      </c>
      <c r="T88" s="156">
        <v>4.8000000000000001E-2</v>
      </c>
      <c r="U88" s="156">
        <v>0.30233333333333334</v>
      </c>
      <c r="V88" s="156">
        <v>0.36866666666666659</v>
      </c>
      <c r="W88" s="156">
        <v>0.28100000000000003</v>
      </c>
      <c r="X88" s="156">
        <f>+T88+U88+V88+W88</f>
        <v>0.99999999999999989</v>
      </c>
      <c r="Z88" s="26"/>
    </row>
    <row r="89" spans="2:26" ht="409.6">
      <c r="B89" s="44" t="s">
        <v>65</v>
      </c>
      <c r="C89" s="94" t="s">
        <v>428</v>
      </c>
      <c r="D89" s="44" t="s">
        <v>429</v>
      </c>
      <c r="E89" s="44" t="s">
        <v>56</v>
      </c>
      <c r="F89" s="94" t="s">
        <v>37</v>
      </c>
      <c r="G89" s="170" t="s">
        <v>1185</v>
      </c>
      <c r="H89" s="155" t="s">
        <v>431</v>
      </c>
      <c r="I89" s="94" t="s">
        <v>432</v>
      </c>
      <c r="J89" s="94" t="s">
        <v>433</v>
      </c>
      <c r="K89" s="44" t="s">
        <v>1186</v>
      </c>
      <c r="L89" s="166" t="s">
        <v>125</v>
      </c>
      <c r="M89" s="44" t="s">
        <v>435</v>
      </c>
      <c r="N89" s="44" t="s">
        <v>436</v>
      </c>
      <c r="O89" s="94" t="s">
        <v>437</v>
      </c>
      <c r="P89" s="44" t="s">
        <v>1159</v>
      </c>
      <c r="Q89" s="44" t="s">
        <v>79</v>
      </c>
      <c r="R89" s="44" t="s">
        <v>48</v>
      </c>
      <c r="S89" s="31" t="s">
        <v>49</v>
      </c>
      <c r="T89" s="45">
        <v>0</v>
      </c>
      <c r="U89" s="45">
        <v>0.5</v>
      </c>
      <c r="V89" s="45">
        <v>0</v>
      </c>
      <c r="W89" s="45">
        <v>0.5</v>
      </c>
      <c r="X89" s="45">
        <v>1</v>
      </c>
      <c r="Z89" s="26"/>
    </row>
    <row r="90" spans="2:26" ht="409.6">
      <c r="B90" s="44" t="s">
        <v>65</v>
      </c>
      <c r="C90" s="94" t="s">
        <v>428</v>
      </c>
      <c r="D90" s="44" t="s">
        <v>429</v>
      </c>
      <c r="E90" s="44" t="s">
        <v>56</v>
      </c>
      <c r="F90" s="94" t="s">
        <v>37</v>
      </c>
      <c r="G90" s="171" t="s">
        <v>1187</v>
      </c>
      <c r="H90" s="155" t="s">
        <v>439</v>
      </c>
      <c r="I90" s="94" t="s">
        <v>440</v>
      </c>
      <c r="J90" s="316" t="s">
        <v>1188</v>
      </c>
      <c r="K90" s="44" t="s">
        <v>1189</v>
      </c>
      <c r="L90" s="166" t="s">
        <v>125</v>
      </c>
      <c r="M90" s="44" t="s">
        <v>435</v>
      </c>
      <c r="N90" s="44" t="s">
        <v>436</v>
      </c>
      <c r="O90" s="94" t="s">
        <v>437</v>
      </c>
      <c r="P90" s="44" t="s">
        <v>1159</v>
      </c>
      <c r="Q90" s="44" t="s">
        <v>79</v>
      </c>
      <c r="R90" s="44" t="s">
        <v>48</v>
      </c>
      <c r="S90" s="31" t="s">
        <v>49</v>
      </c>
      <c r="T90" s="45">
        <v>0</v>
      </c>
      <c r="U90" s="45">
        <v>0.5</v>
      </c>
      <c r="V90" s="45">
        <v>0</v>
      </c>
      <c r="W90" s="45">
        <v>0.5</v>
      </c>
      <c r="X90" s="45">
        <v>1</v>
      </c>
      <c r="Z90" s="26"/>
    </row>
    <row r="91" spans="2:26" ht="57.6">
      <c r="B91" s="167" t="s">
        <v>65</v>
      </c>
      <c r="C91" s="164" t="s">
        <v>443</v>
      </c>
      <c r="D91" s="164" t="s">
        <v>54</v>
      </c>
      <c r="E91" s="164" t="s">
        <v>54</v>
      </c>
      <c r="F91" s="164" t="s">
        <v>54</v>
      </c>
      <c r="G91" s="168" t="s">
        <v>444</v>
      </c>
      <c r="H91" s="168" t="s">
        <v>445</v>
      </c>
      <c r="I91" s="168" t="s">
        <v>1190</v>
      </c>
      <c r="J91" s="168" t="s">
        <v>1191</v>
      </c>
      <c r="K91" s="168" t="s">
        <v>1192</v>
      </c>
      <c r="L91" s="169" t="s">
        <v>125</v>
      </c>
      <c r="M91" s="44" t="s">
        <v>435</v>
      </c>
      <c r="N91" s="164" t="s">
        <v>449</v>
      </c>
      <c r="O91" s="164" t="s">
        <v>450</v>
      </c>
      <c r="P91" s="165" t="s">
        <v>1159</v>
      </c>
      <c r="Q91" s="164" t="s">
        <v>47</v>
      </c>
      <c r="R91" s="164" t="s">
        <v>48</v>
      </c>
      <c r="S91" s="164" t="s">
        <v>54</v>
      </c>
      <c r="T91" s="172">
        <v>0</v>
      </c>
      <c r="U91" s="68">
        <v>1</v>
      </c>
      <c r="V91" s="172">
        <v>0</v>
      </c>
      <c r="W91" s="68">
        <v>1</v>
      </c>
      <c r="X91" s="68">
        <v>2</v>
      </c>
      <c r="Z91" s="26"/>
    </row>
    <row r="92" spans="2:26" ht="86.4">
      <c r="B92" s="167" t="s">
        <v>65</v>
      </c>
      <c r="C92" s="165" t="s">
        <v>54</v>
      </c>
      <c r="D92" s="168" t="s">
        <v>451</v>
      </c>
      <c r="E92" s="168" t="s">
        <v>56</v>
      </c>
      <c r="F92" s="165" t="s">
        <v>54</v>
      </c>
      <c r="G92" s="168" t="s">
        <v>452</v>
      </c>
      <c r="H92" s="168" t="s">
        <v>453</v>
      </c>
      <c r="I92" s="168" t="s">
        <v>1193</v>
      </c>
      <c r="J92" s="168" t="s">
        <v>455</v>
      </c>
      <c r="K92" s="168" t="s">
        <v>1194</v>
      </c>
      <c r="L92" s="168" t="s">
        <v>63</v>
      </c>
      <c r="M92" s="44" t="s">
        <v>435</v>
      </c>
      <c r="N92" s="164" t="s">
        <v>449</v>
      </c>
      <c r="O92" s="165" t="s">
        <v>450</v>
      </c>
      <c r="P92" s="165" t="s">
        <v>1159</v>
      </c>
      <c r="Q92" s="165" t="s">
        <v>47</v>
      </c>
      <c r="R92" s="165" t="s">
        <v>48</v>
      </c>
      <c r="S92" s="165" t="s">
        <v>54</v>
      </c>
      <c r="T92" s="172">
        <v>1</v>
      </c>
      <c r="U92" s="172">
        <v>1</v>
      </c>
      <c r="V92" s="172">
        <v>1</v>
      </c>
      <c r="W92" s="172">
        <v>1</v>
      </c>
      <c r="X92" s="68">
        <v>4</v>
      </c>
      <c r="Z92" s="26"/>
    </row>
    <row r="93" spans="2:26" ht="129.6">
      <c r="B93" s="44" t="s">
        <v>65</v>
      </c>
      <c r="C93" s="176" t="s">
        <v>457</v>
      </c>
      <c r="D93" s="44" t="s">
        <v>458</v>
      </c>
      <c r="E93" s="44" t="s">
        <v>459</v>
      </c>
      <c r="F93" s="94" t="s">
        <v>37</v>
      </c>
      <c r="G93" s="176" t="s">
        <v>460</v>
      </c>
      <c r="H93" s="175" t="s">
        <v>461</v>
      </c>
      <c r="I93" s="176" t="s">
        <v>1195</v>
      </c>
      <c r="J93" s="175" t="s">
        <v>463</v>
      </c>
      <c r="K93" s="176" t="s">
        <v>1196</v>
      </c>
      <c r="L93" s="174" t="s">
        <v>63</v>
      </c>
      <c r="M93" s="44" t="s">
        <v>435</v>
      </c>
      <c r="N93" s="176" t="s">
        <v>465</v>
      </c>
      <c r="O93" s="176" t="s">
        <v>466</v>
      </c>
      <c r="P93" s="44" t="s">
        <v>1159</v>
      </c>
      <c r="Q93" s="44" t="s">
        <v>47</v>
      </c>
      <c r="R93" s="44" t="s">
        <v>48</v>
      </c>
      <c r="S93" s="173" t="s">
        <v>49</v>
      </c>
      <c r="T93" s="45">
        <v>0.25</v>
      </c>
      <c r="U93" s="45">
        <v>0.25</v>
      </c>
      <c r="V93" s="45">
        <v>0.25</v>
      </c>
      <c r="W93" s="45">
        <v>0.25</v>
      </c>
      <c r="X93" s="45">
        <v>1</v>
      </c>
      <c r="Z93" s="26"/>
    </row>
    <row r="94" spans="2:26" ht="93.6">
      <c r="B94" s="40" t="s">
        <v>471</v>
      </c>
      <c r="C94" s="40" t="s">
        <v>472</v>
      </c>
      <c r="D94" s="40" t="s">
        <v>141</v>
      </c>
      <c r="E94" s="40" t="s">
        <v>37</v>
      </c>
      <c r="F94" s="41" t="s">
        <v>37</v>
      </c>
      <c r="G94" s="40" t="s">
        <v>1197</v>
      </c>
      <c r="H94" s="42" t="s">
        <v>474</v>
      </c>
      <c r="I94" s="40" t="s">
        <v>475</v>
      </c>
      <c r="J94" s="40" t="s">
        <v>476</v>
      </c>
      <c r="K94" s="40" t="s">
        <v>477</v>
      </c>
      <c r="L94" s="43" t="s">
        <v>63</v>
      </c>
      <c r="M94" s="40" t="s">
        <v>478</v>
      </c>
      <c r="N94" s="43" t="s">
        <v>468</v>
      </c>
      <c r="O94" s="40" t="s">
        <v>469</v>
      </c>
      <c r="P94" s="40" t="s">
        <v>470</v>
      </c>
      <c r="Q94" s="44" t="s">
        <v>47</v>
      </c>
      <c r="R94" s="44" t="s">
        <v>48</v>
      </c>
      <c r="S94" s="31" t="s">
        <v>223</v>
      </c>
      <c r="T94" s="157"/>
      <c r="U94" s="172">
        <v>1</v>
      </c>
      <c r="V94" s="172">
        <v>1</v>
      </c>
      <c r="W94" s="172">
        <v>1</v>
      </c>
      <c r="X94" s="157"/>
      <c r="Z94" s="26"/>
    </row>
    <row r="95" spans="2:26" ht="62.4">
      <c r="B95" s="40" t="s">
        <v>471</v>
      </c>
      <c r="C95" s="40" t="s">
        <v>472</v>
      </c>
      <c r="D95" s="40" t="s">
        <v>141</v>
      </c>
      <c r="E95" s="40" t="s">
        <v>37</v>
      </c>
      <c r="F95" s="41" t="s">
        <v>37</v>
      </c>
      <c r="G95" s="40" t="s">
        <v>479</v>
      </c>
      <c r="H95" s="42" t="s">
        <v>480</v>
      </c>
      <c r="I95" s="40" t="s">
        <v>481</v>
      </c>
      <c r="J95" s="40" t="s">
        <v>482</v>
      </c>
      <c r="K95" s="40" t="s">
        <v>483</v>
      </c>
      <c r="L95" s="43" t="s">
        <v>63</v>
      </c>
      <c r="M95" s="43" t="s">
        <v>484</v>
      </c>
      <c r="N95" s="43" t="s">
        <v>468</v>
      </c>
      <c r="O95" s="40" t="s">
        <v>485</v>
      </c>
      <c r="P95" s="40" t="s">
        <v>470</v>
      </c>
      <c r="Q95" s="44" t="s">
        <v>47</v>
      </c>
      <c r="R95" s="44" t="s">
        <v>48</v>
      </c>
      <c r="S95" s="31" t="s">
        <v>223</v>
      </c>
      <c r="T95" s="172">
        <v>1</v>
      </c>
      <c r="U95" s="172">
        <v>1</v>
      </c>
      <c r="V95" s="172">
        <v>1</v>
      </c>
      <c r="W95" s="172">
        <v>1</v>
      </c>
      <c r="X95" s="45"/>
      <c r="Z95" s="26"/>
    </row>
    <row r="96" spans="2:26" ht="93.6">
      <c r="B96" s="40" t="s">
        <v>471</v>
      </c>
      <c r="C96" s="40" t="s">
        <v>472</v>
      </c>
      <c r="D96" s="40" t="s">
        <v>141</v>
      </c>
      <c r="E96" s="40" t="s">
        <v>37</v>
      </c>
      <c r="F96" s="41" t="s">
        <v>37</v>
      </c>
      <c r="G96" s="40" t="s">
        <v>487</v>
      </c>
      <c r="H96" s="42" t="s">
        <v>488</v>
      </c>
      <c r="I96" s="40" t="s">
        <v>489</v>
      </c>
      <c r="J96" s="40" t="s">
        <v>490</v>
      </c>
      <c r="K96" s="40" t="s">
        <v>491</v>
      </c>
      <c r="L96" s="43" t="s">
        <v>492</v>
      </c>
      <c r="M96" s="43" t="s">
        <v>467</v>
      </c>
      <c r="N96" s="43" t="s">
        <v>468</v>
      </c>
      <c r="O96" s="40" t="s">
        <v>469</v>
      </c>
      <c r="P96" s="40" t="s">
        <v>470</v>
      </c>
      <c r="Q96" s="44" t="s">
        <v>47</v>
      </c>
      <c r="R96" s="44" t="s">
        <v>48</v>
      </c>
      <c r="S96" s="31" t="s">
        <v>223</v>
      </c>
      <c r="T96" s="45"/>
      <c r="U96" s="172">
        <v>1</v>
      </c>
      <c r="V96" s="172"/>
      <c r="W96" s="68">
        <v>1</v>
      </c>
      <c r="X96" s="45"/>
      <c r="Z96" s="26"/>
    </row>
    <row r="97" spans="2:32" ht="46.8">
      <c r="B97" s="40" t="s">
        <v>471</v>
      </c>
      <c r="C97" s="40" t="s">
        <v>472</v>
      </c>
      <c r="D97" s="40" t="s">
        <v>486</v>
      </c>
      <c r="E97" s="40" t="s">
        <v>1087</v>
      </c>
      <c r="F97" s="41" t="s">
        <v>37</v>
      </c>
      <c r="G97" s="40" t="s">
        <v>1198</v>
      </c>
      <c r="H97" s="42" t="s">
        <v>488</v>
      </c>
      <c r="I97" s="40" t="s">
        <v>489</v>
      </c>
      <c r="J97" s="40" t="s">
        <v>490</v>
      </c>
      <c r="K97" s="40" t="s">
        <v>491</v>
      </c>
      <c r="L97" s="43" t="s">
        <v>492</v>
      </c>
      <c r="M97" s="43" t="s">
        <v>467</v>
      </c>
      <c r="N97" s="43" t="s">
        <v>468</v>
      </c>
      <c r="O97" s="40" t="s">
        <v>469</v>
      </c>
      <c r="P97" s="40" t="s">
        <v>470</v>
      </c>
      <c r="Q97" s="44" t="s">
        <v>47</v>
      </c>
      <c r="R97" s="44" t="s">
        <v>48</v>
      </c>
      <c r="S97" s="31" t="s">
        <v>223</v>
      </c>
      <c r="T97" s="45"/>
      <c r="U97" s="172">
        <v>1</v>
      </c>
      <c r="V97" s="172"/>
      <c r="W97" s="68">
        <v>1</v>
      </c>
      <c r="X97" s="45"/>
      <c r="Z97" s="26"/>
    </row>
    <row r="98" spans="2:32" ht="124.8">
      <c r="B98" s="59" t="s">
        <v>80</v>
      </c>
      <c r="C98" s="158"/>
      <c r="D98" s="158"/>
      <c r="E98" s="158"/>
      <c r="F98" s="160"/>
      <c r="G98" s="158" t="s">
        <v>493</v>
      </c>
      <c r="H98" s="59" t="s">
        <v>494</v>
      </c>
      <c r="I98" s="158" t="s">
        <v>1199</v>
      </c>
      <c r="J98" s="158" t="s">
        <v>496</v>
      </c>
      <c r="K98" s="158" t="s">
        <v>1200</v>
      </c>
      <c r="L98" s="161" t="s">
        <v>155</v>
      </c>
      <c r="M98" s="158" t="s">
        <v>1201</v>
      </c>
      <c r="N98" s="161" t="s">
        <v>468</v>
      </c>
      <c r="O98" s="158" t="s">
        <v>469</v>
      </c>
      <c r="P98" s="158" t="s">
        <v>46</v>
      </c>
      <c r="Q98" s="162" t="s">
        <v>47</v>
      </c>
      <c r="R98" s="162" t="s">
        <v>48</v>
      </c>
      <c r="S98" s="163" t="s">
        <v>223</v>
      </c>
      <c r="T98" s="159"/>
      <c r="U98" s="159"/>
      <c r="V98" s="159"/>
      <c r="W98" s="159">
        <v>0.62</v>
      </c>
      <c r="X98" s="159"/>
      <c r="Z98" s="26"/>
    </row>
    <row r="99" spans="2:32" ht="78">
      <c r="B99" s="158" t="s">
        <v>471</v>
      </c>
      <c r="C99" s="158"/>
      <c r="D99" s="158"/>
      <c r="E99" s="158"/>
      <c r="F99" s="160"/>
      <c r="G99" s="158" t="s">
        <v>1202</v>
      </c>
      <c r="H99" s="59" t="s">
        <v>500</v>
      </c>
      <c r="I99" s="59" t="s">
        <v>501</v>
      </c>
      <c r="J99" s="158" t="s">
        <v>502</v>
      </c>
      <c r="K99" s="158" t="s">
        <v>503</v>
      </c>
      <c r="L99" s="161" t="s">
        <v>155</v>
      </c>
      <c r="M99" s="161" t="s">
        <v>478</v>
      </c>
      <c r="N99" s="161" t="s">
        <v>468</v>
      </c>
      <c r="O99" s="158" t="s">
        <v>469</v>
      </c>
      <c r="P99" s="158" t="s">
        <v>470</v>
      </c>
      <c r="Q99" s="162" t="s">
        <v>47</v>
      </c>
      <c r="R99" s="162" t="s">
        <v>48</v>
      </c>
      <c r="S99" s="163" t="s">
        <v>223</v>
      </c>
      <c r="T99" s="159"/>
      <c r="U99" s="159"/>
      <c r="V99" s="159"/>
      <c r="W99" s="177">
        <v>0.59499999999999997</v>
      </c>
      <c r="X99" s="159"/>
      <c r="Z99" s="26"/>
    </row>
    <row r="100" spans="2:32" ht="93.6">
      <c r="B100" s="158" t="s">
        <v>471</v>
      </c>
      <c r="C100" s="158"/>
      <c r="D100" s="158"/>
      <c r="E100" s="158"/>
      <c r="F100" s="160"/>
      <c r="G100" s="158" t="s">
        <v>1202</v>
      </c>
      <c r="H100" s="59" t="s">
        <v>500</v>
      </c>
      <c r="I100" s="158" t="s">
        <v>1203</v>
      </c>
      <c r="J100" s="158" t="s">
        <v>1204</v>
      </c>
      <c r="K100" s="158" t="s">
        <v>507</v>
      </c>
      <c r="L100" s="161" t="s">
        <v>63</v>
      </c>
      <c r="M100" s="161" t="s">
        <v>478</v>
      </c>
      <c r="N100" s="161" t="s">
        <v>468</v>
      </c>
      <c r="O100" s="158" t="s">
        <v>469</v>
      </c>
      <c r="P100" s="158" t="s">
        <v>470</v>
      </c>
      <c r="Q100" s="162" t="s">
        <v>47</v>
      </c>
      <c r="R100" s="162" t="s">
        <v>48</v>
      </c>
      <c r="S100" s="163" t="s">
        <v>223</v>
      </c>
      <c r="T100" s="159"/>
      <c r="U100" s="159">
        <v>1</v>
      </c>
      <c r="V100" s="159">
        <v>1</v>
      </c>
      <c r="W100" s="159">
        <v>1</v>
      </c>
      <c r="X100" s="159"/>
      <c r="Z100" s="26"/>
    </row>
    <row r="101" spans="2:32" ht="62.1" customHeight="1">
      <c r="B101" s="40" t="s">
        <v>103</v>
      </c>
      <c r="C101" s="42" t="s">
        <v>512</v>
      </c>
      <c r="D101" s="40" t="s">
        <v>513</v>
      </c>
      <c r="E101" s="40" t="s">
        <v>514</v>
      </c>
      <c r="F101" s="40" t="s">
        <v>37</v>
      </c>
      <c r="G101" s="155" t="s">
        <v>515</v>
      </c>
      <c r="H101" s="178" t="s">
        <v>516</v>
      </c>
      <c r="I101" s="178" t="s">
        <v>516</v>
      </c>
      <c r="J101" s="178" t="s">
        <v>518</v>
      </c>
      <c r="K101" s="178" t="s">
        <v>1205</v>
      </c>
      <c r="L101" s="178" t="s">
        <v>63</v>
      </c>
      <c r="M101" s="178" t="s">
        <v>535</v>
      </c>
      <c r="N101" s="178" t="s">
        <v>535</v>
      </c>
      <c r="O101" s="178" t="s">
        <v>521</v>
      </c>
      <c r="P101" s="178" t="s">
        <v>510</v>
      </c>
      <c r="Q101" s="178" t="s">
        <v>47</v>
      </c>
      <c r="R101" s="178" t="s">
        <v>48</v>
      </c>
      <c r="S101" s="178" t="s">
        <v>54</v>
      </c>
      <c r="T101" s="180">
        <v>0.2</v>
      </c>
      <c r="U101" s="180">
        <v>0.02</v>
      </c>
      <c r="V101" s="181">
        <v>0.1</v>
      </c>
      <c r="W101" s="181">
        <v>0.68</v>
      </c>
      <c r="X101" s="179"/>
      <c r="Y101"/>
      <c r="Z101" s="26"/>
      <c r="AA101"/>
      <c r="AB101"/>
      <c r="AC101"/>
      <c r="AD101"/>
      <c r="AE101"/>
      <c r="AF101"/>
    </row>
    <row r="102" spans="2:32" ht="124.2" customHeight="1">
      <c r="B102" s="40" t="s">
        <v>103</v>
      </c>
      <c r="C102" s="42" t="s">
        <v>522</v>
      </c>
      <c r="D102" s="40" t="s">
        <v>513</v>
      </c>
      <c r="E102" s="40" t="s">
        <v>523</v>
      </c>
      <c r="F102" s="40" t="s">
        <v>37</v>
      </c>
      <c r="G102" s="155" t="s">
        <v>524</v>
      </c>
      <c r="H102" s="178" t="s">
        <v>525</v>
      </c>
      <c r="I102" s="178" t="s">
        <v>525</v>
      </c>
      <c r="J102" s="178" t="s">
        <v>527</v>
      </c>
      <c r="K102" s="178" t="s">
        <v>1206</v>
      </c>
      <c r="L102" s="178" t="s">
        <v>88</v>
      </c>
      <c r="M102" s="178" t="s">
        <v>535</v>
      </c>
      <c r="N102" s="178" t="s">
        <v>535</v>
      </c>
      <c r="O102" s="178" t="s">
        <v>521</v>
      </c>
      <c r="P102" s="178" t="s">
        <v>510</v>
      </c>
      <c r="Q102" s="178" t="s">
        <v>79</v>
      </c>
      <c r="R102" s="178" t="s">
        <v>89</v>
      </c>
      <c r="S102" s="178">
        <v>49350000</v>
      </c>
      <c r="T102" s="180">
        <v>0.13</v>
      </c>
      <c r="U102" s="180">
        <v>0.08</v>
      </c>
      <c r="V102" s="181">
        <v>0.1</v>
      </c>
      <c r="W102" s="181"/>
      <c r="X102" s="180">
        <v>0.1</v>
      </c>
      <c r="Y102"/>
      <c r="Z102" s="26"/>
      <c r="AA102"/>
      <c r="AB102"/>
      <c r="AC102"/>
      <c r="AD102"/>
      <c r="AE102"/>
      <c r="AF102"/>
    </row>
    <row r="103" spans="2:32" ht="140.4">
      <c r="B103" s="40" t="s">
        <v>323</v>
      </c>
      <c r="C103" s="42" t="s">
        <v>522</v>
      </c>
      <c r="D103" s="42" t="s">
        <v>513</v>
      </c>
      <c r="E103" s="40" t="s">
        <v>529</v>
      </c>
      <c r="F103" s="40" t="s">
        <v>37</v>
      </c>
      <c r="G103" s="155" t="s">
        <v>530</v>
      </c>
      <c r="H103" s="178" t="s">
        <v>531</v>
      </c>
      <c r="I103" s="178" t="s">
        <v>531</v>
      </c>
      <c r="J103" s="178" t="s">
        <v>533</v>
      </c>
      <c r="K103" s="178" t="s">
        <v>1207</v>
      </c>
      <c r="L103" s="178" t="s">
        <v>88</v>
      </c>
      <c r="M103" s="178" t="s">
        <v>535</v>
      </c>
      <c r="N103" s="178" t="s">
        <v>535</v>
      </c>
      <c r="O103" s="178" t="s">
        <v>521</v>
      </c>
      <c r="P103" s="178" t="s">
        <v>510</v>
      </c>
      <c r="Q103" s="178" t="s">
        <v>79</v>
      </c>
      <c r="R103" s="178" t="s">
        <v>89</v>
      </c>
      <c r="S103" s="178">
        <v>49350000</v>
      </c>
      <c r="T103" s="180">
        <v>0.1</v>
      </c>
      <c r="U103" s="180">
        <v>0.1</v>
      </c>
      <c r="V103" s="180">
        <v>0.1</v>
      </c>
      <c r="W103" s="181"/>
      <c r="X103" s="180">
        <v>0.1</v>
      </c>
      <c r="Y103"/>
      <c r="Z103" s="26"/>
      <c r="AA103"/>
      <c r="AB103"/>
      <c r="AC103"/>
      <c r="AD103"/>
      <c r="AE103"/>
      <c r="AF103"/>
    </row>
    <row r="104" spans="2:32" ht="93.6">
      <c r="B104" s="53" t="s">
        <v>33</v>
      </c>
      <c r="C104" s="42" t="s">
        <v>512</v>
      </c>
      <c r="D104" s="42" t="s">
        <v>513</v>
      </c>
      <c r="E104" s="40" t="s">
        <v>514</v>
      </c>
      <c r="F104" s="40" t="s">
        <v>37</v>
      </c>
      <c r="G104" s="178" t="s">
        <v>536</v>
      </c>
      <c r="H104" s="178" t="s">
        <v>537</v>
      </c>
      <c r="I104" s="178" t="s">
        <v>1208</v>
      </c>
      <c r="J104" s="178" t="s">
        <v>537</v>
      </c>
      <c r="K104" s="178" t="s">
        <v>1209</v>
      </c>
      <c r="L104" s="178" t="s">
        <v>63</v>
      </c>
      <c r="M104" s="178" t="s">
        <v>535</v>
      </c>
      <c r="N104" s="178" t="s">
        <v>535</v>
      </c>
      <c r="O104" s="178" t="s">
        <v>521</v>
      </c>
      <c r="P104" s="178" t="s">
        <v>510</v>
      </c>
      <c r="Q104" s="178" t="s">
        <v>47</v>
      </c>
      <c r="R104" s="178" t="s">
        <v>48</v>
      </c>
      <c r="S104" s="178" t="s">
        <v>54</v>
      </c>
      <c r="T104" s="183">
        <v>0.37</v>
      </c>
      <c r="U104" s="182"/>
      <c r="V104" s="184"/>
      <c r="W104" s="184">
        <v>0.08</v>
      </c>
      <c r="X104" s="182"/>
      <c r="Y104"/>
      <c r="Z104" s="26"/>
      <c r="AA104"/>
      <c r="AB104"/>
      <c r="AC104"/>
      <c r="AD104"/>
      <c r="AE104"/>
      <c r="AF104"/>
    </row>
    <row r="105" spans="2:32" ht="156">
      <c r="B105" s="185" t="s">
        <v>65</v>
      </c>
      <c r="C105" s="185" t="s">
        <v>540</v>
      </c>
      <c r="D105" s="40" t="s">
        <v>141</v>
      </c>
      <c r="E105" s="40" t="s">
        <v>1210</v>
      </c>
      <c r="F105" s="40" t="s">
        <v>541</v>
      </c>
      <c r="G105" s="41" t="s">
        <v>542</v>
      </c>
      <c r="H105" s="178" t="s">
        <v>543</v>
      </c>
      <c r="I105" s="178" t="s">
        <v>1211</v>
      </c>
      <c r="J105" s="178" t="s">
        <v>545</v>
      </c>
      <c r="K105" s="178" t="s">
        <v>546</v>
      </c>
      <c r="L105" s="178" t="s">
        <v>63</v>
      </c>
      <c r="M105" s="178" t="s">
        <v>547</v>
      </c>
      <c r="N105" s="178" t="s">
        <v>547</v>
      </c>
      <c r="O105" s="178" t="s">
        <v>548</v>
      </c>
      <c r="P105" s="178" t="s">
        <v>510</v>
      </c>
      <c r="Q105" s="178" t="s">
        <v>79</v>
      </c>
      <c r="R105" s="178" t="s">
        <v>64</v>
      </c>
      <c r="S105" s="178">
        <v>417983000</v>
      </c>
      <c r="T105" s="180">
        <v>1</v>
      </c>
      <c r="U105" s="180"/>
      <c r="V105" s="181"/>
      <c r="W105" s="181"/>
      <c r="X105" s="179"/>
      <c r="Y105"/>
      <c r="Z105" s="26"/>
      <c r="AA105"/>
      <c r="AB105"/>
      <c r="AC105"/>
      <c r="AD105"/>
      <c r="AE105"/>
      <c r="AF105"/>
    </row>
    <row r="106" spans="2:32" ht="93.6">
      <c r="B106" s="40" t="s">
        <v>65</v>
      </c>
      <c r="C106" s="40" t="s">
        <v>54</v>
      </c>
      <c r="D106" s="40" t="s">
        <v>37</v>
      </c>
      <c r="E106" s="40" t="s">
        <v>37</v>
      </c>
      <c r="F106" s="40" t="s">
        <v>541</v>
      </c>
      <c r="G106" s="41" t="s">
        <v>550</v>
      </c>
      <c r="H106" s="178" t="s">
        <v>551</v>
      </c>
      <c r="I106" s="178" t="s">
        <v>1212</v>
      </c>
      <c r="J106" s="178" t="s">
        <v>553</v>
      </c>
      <c r="K106" s="178" t="s">
        <v>554</v>
      </c>
      <c r="L106" s="178" t="s">
        <v>63</v>
      </c>
      <c r="M106" s="178" t="s">
        <v>555</v>
      </c>
      <c r="N106" s="178" t="s">
        <v>555</v>
      </c>
      <c r="O106" s="178" t="s">
        <v>548</v>
      </c>
      <c r="P106" s="178" t="s">
        <v>510</v>
      </c>
      <c r="Q106" s="178" t="s">
        <v>79</v>
      </c>
      <c r="R106" s="178" t="s">
        <v>64</v>
      </c>
      <c r="S106" s="178">
        <v>762983000</v>
      </c>
      <c r="T106" s="183">
        <v>1</v>
      </c>
      <c r="U106" s="182"/>
      <c r="V106" s="184"/>
      <c r="W106" s="184"/>
      <c r="X106" s="182"/>
      <c r="Y106"/>
      <c r="Z106" s="26"/>
      <c r="AA106"/>
      <c r="AB106"/>
      <c r="AC106"/>
      <c r="AD106"/>
      <c r="AE106"/>
      <c r="AF106"/>
    </row>
    <row r="107" spans="2:32" ht="31.2">
      <c r="B107" s="541" t="s">
        <v>65</v>
      </c>
      <c r="C107" s="557" t="s">
        <v>54</v>
      </c>
      <c r="D107" s="557" t="s">
        <v>375</v>
      </c>
      <c r="E107" s="40" t="s">
        <v>56</v>
      </c>
      <c r="F107" s="541" t="s">
        <v>37</v>
      </c>
      <c r="G107" s="553" t="s">
        <v>556</v>
      </c>
      <c r="H107" s="553" t="s">
        <v>1213</v>
      </c>
      <c r="I107" s="541" t="s">
        <v>558</v>
      </c>
      <c r="J107" s="553" t="s">
        <v>1214</v>
      </c>
      <c r="K107" s="549" t="s">
        <v>559</v>
      </c>
      <c r="L107" s="549" t="s">
        <v>63</v>
      </c>
      <c r="M107" s="549" t="s">
        <v>560</v>
      </c>
      <c r="N107" s="549" t="s">
        <v>560</v>
      </c>
      <c r="O107" s="549" t="s">
        <v>1215</v>
      </c>
      <c r="P107" s="549" t="s">
        <v>510</v>
      </c>
      <c r="Q107" s="549" t="s">
        <v>47</v>
      </c>
      <c r="R107" s="555" t="s">
        <v>48</v>
      </c>
      <c r="S107" s="549" t="s">
        <v>54</v>
      </c>
      <c r="T107" s="545"/>
      <c r="U107" s="545">
        <v>0.33329999999999999</v>
      </c>
      <c r="V107" s="546">
        <v>0.33329999999999999</v>
      </c>
      <c r="W107" s="546">
        <v>0.33329999999999999</v>
      </c>
      <c r="X107" s="547"/>
      <c r="Y107"/>
      <c r="Z107" s="26"/>
      <c r="AA107"/>
      <c r="AB107"/>
      <c r="AC107"/>
      <c r="AD107"/>
      <c r="AE107"/>
      <c r="AF107"/>
    </row>
    <row r="108" spans="2:32" ht="31.2">
      <c r="B108" s="550"/>
      <c r="C108" s="550"/>
      <c r="D108" s="550"/>
      <c r="E108" s="40" t="s">
        <v>459</v>
      </c>
      <c r="F108" s="550"/>
      <c r="G108" s="554"/>
      <c r="H108" s="522"/>
      <c r="I108" s="550"/>
      <c r="J108" s="522"/>
      <c r="K108" s="522"/>
      <c r="L108" s="522"/>
      <c r="M108" s="522"/>
      <c r="N108" s="522"/>
      <c r="O108" s="522"/>
      <c r="P108" s="522"/>
      <c r="Q108" s="522"/>
      <c r="R108" s="556"/>
      <c r="S108" s="522"/>
      <c r="T108" s="542"/>
      <c r="U108" s="542"/>
      <c r="V108" s="542"/>
      <c r="W108" s="542"/>
      <c r="X108" s="548"/>
      <c r="Y108"/>
      <c r="Z108" s="26"/>
      <c r="AA108"/>
      <c r="AB108"/>
      <c r="AC108"/>
      <c r="AD108"/>
      <c r="AE108"/>
      <c r="AF108"/>
    </row>
    <row r="109" spans="2:32" ht="31.2">
      <c r="B109" s="541" t="s">
        <v>65</v>
      </c>
      <c r="C109" s="541" t="s">
        <v>37</v>
      </c>
      <c r="D109" s="541" t="s">
        <v>375</v>
      </c>
      <c r="E109" s="40" t="s">
        <v>56</v>
      </c>
      <c r="F109" s="551" t="s">
        <v>37</v>
      </c>
      <c r="G109" s="553" t="s">
        <v>562</v>
      </c>
      <c r="H109" s="549" t="s">
        <v>1216</v>
      </c>
      <c r="I109" s="549" t="s">
        <v>1217</v>
      </c>
      <c r="J109" s="549" t="s">
        <v>565</v>
      </c>
      <c r="K109" s="549" t="s">
        <v>566</v>
      </c>
      <c r="L109" s="549" t="s">
        <v>63</v>
      </c>
      <c r="M109" s="549" t="s">
        <v>560</v>
      </c>
      <c r="N109" s="549" t="s">
        <v>560</v>
      </c>
      <c r="O109" s="549" t="s">
        <v>561</v>
      </c>
      <c r="P109" s="549" t="s">
        <v>510</v>
      </c>
      <c r="Q109" s="549" t="s">
        <v>47</v>
      </c>
      <c r="R109" s="549" t="s">
        <v>48</v>
      </c>
      <c r="S109" s="549" t="s">
        <v>54</v>
      </c>
      <c r="T109" s="541"/>
      <c r="U109" s="543">
        <v>0.5</v>
      </c>
      <c r="V109" s="543">
        <v>0.5</v>
      </c>
      <c r="W109" s="541"/>
      <c r="X109" s="541"/>
      <c r="Y109"/>
      <c r="Z109" s="26"/>
      <c r="AA109"/>
      <c r="AB109"/>
      <c r="AC109"/>
      <c r="AD109"/>
      <c r="AE109"/>
      <c r="AF109"/>
    </row>
    <row r="110" spans="2:32" ht="31.2">
      <c r="B110" s="550"/>
      <c r="C110" s="544"/>
      <c r="D110" s="544"/>
      <c r="E110" s="40" t="s">
        <v>459</v>
      </c>
      <c r="F110" s="552"/>
      <c r="G110" s="554"/>
      <c r="H110" s="522"/>
      <c r="I110" s="522"/>
      <c r="J110" s="522"/>
      <c r="K110" s="522"/>
      <c r="L110" s="522"/>
      <c r="M110" s="522"/>
      <c r="N110" s="522"/>
      <c r="O110" s="522"/>
      <c r="P110" s="522"/>
      <c r="Q110" s="522"/>
      <c r="R110" s="522"/>
      <c r="S110" s="522"/>
      <c r="T110" s="542"/>
      <c r="U110" s="542"/>
      <c r="V110" s="542"/>
      <c r="W110" s="542"/>
      <c r="X110" s="544"/>
      <c r="Y110"/>
      <c r="Z110" s="26"/>
      <c r="AA110"/>
      <c r="AB110"/>
      <c r="AC110"/>
      <c r="AD110"/>
      <c r="AE110"/>
      <c r="AF110"/>
    </row>
    <row r="111" spans="2:32" ht="124.2" customHeight="1">
      <c r="B111" s="40" t="s">
        <v>65</v>
      </c>
      <c r="C111" s="40" t="s">
        <v>567</v>
      </c>
      <c r="D111" s="40" t="s">
        <v>375</v>
      </c>
      <c r="E111" s="40" t="s">
        <v>568</v>
      </c>
      <c r="F111" s="40" t="s">
        <v>37</v>
      </c>
      <c r="G111" s="41" t="s">
        <v>569</v>
      </c>
      <c r="H111" s="178" t="s">
        <v>1218</v>
      </c>
      <c r="I111" s="178" t="s">
        <v>1219</v>
      </c>
      <c r="J111" s="178" t="s">
        <v>572</v>
      </c>
      <c r="K111" s="178" t="s">
        <v>1220</v>
      </c>
      <c r="L111" s="178" t="s">
        <v>63</v>
      </c>
      <c r="M111" s="178" t="s">
        <v>1221</v>
      </c>
      <c r="N111" s="178" t="s">
        <v>1221</v>
      </c>
      <c r="O111" s="178" t="s">
        <v>561</v>
      </c>
      <c r="P111" s="178" t="s">
        <v>510</v>
      </c>
      <c r="Q111" s="178" t="s">
        <v>47</v>
      </c>
      <c r="R111" s="178" t="s">
        <v>48</v>
      </c>
      <c r="S111" s="178" t="s">
        <v>54</v>
      </c>
      <c r="T111" s="183"/>
      <c r="U111" s="183">
        <v>0.15</v>
      </c>
      <c r="V111" s="184">
        <v>0.25</v>
      </c>
      <c r="W111" s="184">
        <v>0.6</v>
      </c>
      <c r="X111" s="182"/>
      <c r="Y111"/>
      <c r="Z111" s="26"/>
      <c r="AA111"/>
      <c r="AB111"/>
      <c r="AC111"/>
      <c r="AD111"/>
      <c r="AE111"/>
      <c r="AF111"/>
    </row>
    <row r="112" spans="2:32" ht="124.8">
      <c r="B112" s="186" t="s">
        <v>471</v>
      </c>
      <c r="C112" s="187" t="s">
        <v>585</v>
      </c>
      <c r="D112" s="187" t="s">
        <v>586</v>
      </c>
      <c r="E112" s="40" t="s">
        <v>640</v>
      </c>
      <c r="F112" s="40" t="s">
        <v>37</v>
      </c>
      <c r="G112" s="188" t="s">
        <v>1222</v>
      </c>
      <c r="H112" s="178" t="s">
        <v>588</v>
      </c>
      <c r="I112" s="178" t="s">
        <v>1223</v>
      </c>
      <c r="J112" s="178" t="s">
        <v>590</v>
      </c>
      <c r="K112" s="178" t="s">
        <v>591</v>
      </c>
      <c r="L112" s="178" t="s">
        <v>63</v>
      </c>
      <c r="M112" s="178" t="s">
        <v>592</v>
      </c>
      <c r="N112" s="178" t="s">
        <v>592</v>
      </c>
      <c r="O112" s="178" t="s">
        <v>593</v>
      </c>
      <c r="P112" s="178" t="s">
        <v>510</v>
      </c>
      <c r="Q112" s="178" t="s">
        <v>47</v>
      </c>
      <c r="R112" s="178" t="s">
        <v>89</v>
      </c>
      <c r="S112" s="178" t="s">
        <v>54</v>
      </c>
      <c r="T112" s="184">
        <v>1</v>
      </c>
      <c r="U112" s="184">
        <v>1</v>
      </c>
      <c r="V112" s="184">
        <v>1</v>
      </c>
      <c r="W112" s="184">
        <v>1</v>
      </c>
      <c r="X112" s="182"/>
      <c r="Y112"/>
      <c r="Z112" s="26"/>
      <c r="AA112"/>
      <c r="AB112"/>
      <c r="AC112"/>
      <c r="AD112"/>
      <c r="AE112"/>
      <c r="AF112"/>
    </row>
    <row r="113" spans="2:32" ht="62.4">
      <c r="B113" s="53" t="s">
        <v>33</v>
      </c>
      <c r="C113" s="187" t="s">
        <v>585</v>
      </c>
      <c r="D113" s="187" t="s">
        <v>586</v>
      </c>
      <c r="E113" s="40" t="s">
        <v>662</v>
      </c>
      <c r="F113" s="40" t="s">
        <v>37</v>
      </c>
      <c r="G113" s="189" t="s">
        <v>1224</v>
      </c>
      <c r="H113" s="178" t="s">
        <v>1225</v>
      </c>
      <c r="I113" s="178" t="s">
        <v>669</v>
      </c>
      <c r="J113" s="178" t="s">
        <v>1226</v>
      </c>
      <c r="K113" s="178" t="s">
        <v>598</v>
      </c>
      <c r="L113" s="178" t="s">
        <v>63</v>
      </c>
      <c r="M113" s="178" t="s">
        <v>1227</v>
      </c>
      <c r="N113" s="178" t="s">
        <v>1227</v>
      </c>
      <c r="O113" s="178" t="s">
        <v>593</v>
      </c>
      <c r="P113" s="178" t="s">
        <v>510</v>
      </c>
      <c r="Q113" s="178" t="s">
        <v>47</v>
      </c>
      <c r="R113" s="178" t="s">
        <v>89</v>
      </c>
      <c r="S113" s="178" t="s">
        <v>54</v>
      </c>
      <c r="T113" s="184">
        <v>1</v>
      </c>
      <c r="U113" s="184">
        <v>1</v>
      </c>
      <c r="V113" s="184">
        <v>1</v>
      </c>
      <c r="W113" s="184">
        <v>1</v>
      </c>
      <c r="X113" s="182"/>
      <c r="Y113"/>
      <c r="Z113" s="26"/>
      <c r="AA113"/>
      <c r="AB113"/>
      <c r="AC113"/>
      <c r="AD113"/>
      <c r="AE113"/>
      <c r="AF113"/>
    </row>
    <row r="114" spans="2:32" ht="93.6">
      <c r="B114" s="53" t="s">
        <v>33</v>
      </c>
      <c r="C114" s="187" t="s">
        <v>600</v>
      </c>
      <c r="D114" s="187" t="s">
        <v>586</v>
      </c>
      <c r="E114" s="40" t="s">
        <v>651</v>
      </c>
      <c r="F114" s="40" t="s">
        <v>37</v>
      </c>
      <c r="G114" s="189" t="s">
        <v>1228</v>
      </c>
      <c r="H114" s="178" t="s">
        <v>1229</v>
      </c>
      <c r="I114" s="178" t="s">
        <v>669</v>
      </c>
      <c r="J114" s="178" t="s">
        <v>1230</v>
      </c>
      <c r="K114" s="178" t="s">
        <v>598</v>
      </c>
      <c r="L114" s="178" t="s">
        <v>63</v>
      </c>
      <c r="M114" s="178" t="s">
        <v>605</v>
      </c>
      <c r="N114" s="178" t="s">
        <v>605</v>
      </c>
      <c r="O114" s="178" t="s">
        <v>593</v>
      </c>
      <c r="P114" s="178" t="s">
        <v>510</v>
      </c>
      <c r="Q114" s="178" t="s">
        <v>47</v>
      </c>
      <c r="R114" s="178" t="s">
        <v>89</v>
      </c>
      <c r="S114" s="178" t="s">
        <v>54</v>
      </c>
      <c r="T114" s="184">
        <v>1</v>
      </c>
      <c r="U114" s="184">
        <v>1</v>
      </c>
      <c r="V114" s="184">
        <v>1</v>
      </c>
      <c r="W114" s="184">
        <v>1</v>
      </c>
      <c r="X114" s="182"/>
      <c r="Y114"/>
      <c r="Z114" s="26"/>
      <c r="AA114"/>
      <c r="AB114"/>
      <c r="AC114"/>
      <c r="AD114"/>
      <c r="AE114"/>
      <c r="AF114"/>
    </row>
    <row r="115" spans="2:32" ht="62.4">
      <c r="B115" s="53" t="s">
        <v>33</v>
      </c>
      <c r="C115" s="185" t="s">
        <v>606</v>
      </c>
      <c r="D115" s="185" t="s">
        <v>586</v>
      </c>
      <c r="E115" s="40" t="s">
        <v>281</v>
      </c>
      <c r="F115" s="40" t="s">
        <v>37</v>
      </c>
      <c r="G115" s="190" t="s">
        <v>1231</v>
      </c>
      <c r="H115" s="178" t="s">
        <v>1232</v>
      </c>
      <c r="I115" s="178" t="s">
        <v>669</v>
      </c>
      <c r="J115" s="178" t="s">
        <v>1230</v>
      </c>
      <c r="K115" s="178" t="s">
        <v>598</v>
      </c>
      <c r="L115" s="178" t="s">
        <v>63</v>
      </c>
      <c r="M115" s="178" t="s">
        <v>1233</v>
      </c>
      <c r="N115" s="178" t="s">
        <v>1233</v>
      </c>
      <c r="O115" s="178" t="s">
        <v>593</v>
      </c>
      <c r="P115" s="178" t="s">
        <v>510</v>
      </c>
      <c r="Q115" s="178" t="s">
        <v>47</v>
      </c>
      <c r="R115" s="178" t="s">
        <v>89</v>
      </c>
      <c r="S115" s="178" t="s">
        <v>54</v>
      </c>
      <c r="T115" s="184">
        <v>1</v>
      </c>
      <c r="U115" s="184">
        <v>1</v>
      </c>
      <c r="V115" s="184">
        <v>1</v>
      </c>
      <c r="W115" s="184">
        <v>1</v>
      </c>
      <c r="X115" s="182"/>
      <c r="Y115"/>
      <c r="Z115" s="26"/>
      <c r="AA115"/>
      <c r="AB115"/>
      <c r="AC115"/>
      <c r="AD115"/>
      <c r="AE115"/>
      <c r="AF115"/>
    </row>
    <row r="116" spans="2:32" ht="62.4">
      <c r="B116" s="191" t="s">
        <v>103</v>
      </c>
      <c r="C116" s="192" t="s">
        <v>585</v>
      </c>
      <c r="D116" s="192" t="s">
        <v>586</v>
      </c>
      <c r="E116" s="40" t="s">
        <v>617</v>
      </c>
      <c r="F116" s="40" t="s">
        <v>37</v>
      </c>
      <c r="G116" s="193" t="s">
        <v>618</v>
      </c>
      <c r="H116" s="178" t="s">
        <v>1234</v>
      </c>
      <c r="I116" s="178" t="s">
        <v>1235</v>
      </c>
      <c r="J116" s="178" t="s">
        <v>1236</v>
      </c>
      <c r="K116" s="178" t="s">
        <v>622</v>
      </c>
      <c r="L116" s="178" t="s">
        <v>63</v>
      </c>
      <c r="M116" s="178" t="s">
        <v>616</v>
      </c>
      <c r="N116" s="178" t="s">
        <v>616</v>
      </c>
      <c r="O116" s="178" t="s">
        <v>593</v>
      </c>
      <c r="P116" s="178" t="s">
        <v>510</v>
      </c>
      <c r="Q116" s="178" t="s">
        <v>47</v>
      </c>
      <c r="R116" s="178" t="s">
        <v>89</v>
      </c>
      <c r="S116" s="178" t="s">
        <v>54</v>
      </c>
      <c r="T116" s="181">
        <v>0.8</v>
      </c>
      <c r="U116" s="181">
        <v>0.8</v>
      </c>
      <c r="V116" s="181">
        <v>0.8</v>
      </c>
      <c r="W116" s="181">
        <v>0.8</v>
      </c>
      <c r="X116" s="182"/>
      <c r="Y116"/>
      <c r="Z116" s="26"/>
      <c r="AA116"/>
      <c r="AB116"/>
      <c r="AC116"/>
      <c r="AD116"/>
      <c r="AE116"/>
      <c r="AF116"/>
    </row>
    <row r="117" spans="2:32" ht="109.2">
      <c r="B117" s="59" t="s">
        <v>33</v>
      </c>
      <c r="C117" s="196" t="s">
        <v>585</v>
      </c>
      <c r="D117" s="196" t="s">
        <v>586</v>
      </c>
      <c r="E117" s="158" t="s">
        <v>662</v>
      </c>
      <c r="F117" s="158" t="s">
        <v>37</v>
      </c>
      <c r="G117" s="59" t="s">
        <v>678</v>
      </c>
      <c r="H117" s="59" t="s">
        <v>679</v>
      </c>
      <c r="I117" s="58" t="s">
        <v>1237</v>
      </c>
      <c r="J117" s="58" t="s">
        <v>1238</v>
      </c>
      <c r="K117" s="58" t="s">
        <v>1239</v>
      </c>
      <c r="L117" s="58" t="s">
        <v>125</v>
      </c>
      <c r="M117" s="58" t="s">
        <v>599</v>
      </c>
      <c r="N117" s="58" t="s">
        <v>599</v>
      </c>
      <c r="O117" s="58" t="s">
        <v>593</v>
      </c>
      <c r="P117" s="58" t="s">
        <v>510</v>
      </c>
      <c r="Q117" s="58" t="s">
        <v>47</v>
      </c>
      <c r="R117" s="58" t="s">
        <v>89</v>
      </c>
      <c r="S117" s="58" t="s">
        <v>54</v>
      </c>
      <c r="T117" s="197"/>
      <c r="U117" s="198">
        <v>250</v>
      </c>
      <c r="V117" s="199"/>
      <c r="W117" s="199"/>
      <c r="X117" s="200"/>
      <c r="Y117"/>
      <c r="Z117" s="26"/>
      <c r="AA117"/>
      <c r="AB117"/>
      <c r="AC117"/>
      <c r="AD117"/>
      <c r="AE117"/>
      <c r="AF117"/>
    </row>
    <row r="118" spans="2:32" ht="62.1" customHeight="1">
      <c r="B118" s="59" t="s">
        <v>33</v>
      </c>
      <c r="C118" s="196" t="s">
        <v>585</v>
      </c>
      <c r="D118" s="196" t="s">
        <v>586</v>
      </c>
      <c r="E118" s="158" t="s">
        <v>662</v>
      </c>
      <c r="F118" s="158" t="s">
        <v>37</v>
      </c>
      <c r="G118" s="59" t="s">
        <v>686</v>
      </c>
      <c r="H118" s="59" t="s">
        <v>687</v>
      </c>
      <c r="I118" s="58" t="s">
        <v>688</v>
      </c>
      <c r="J118" s="58" t="s">
        <v>1240</v>
      </c>
      <c r="K118" s="58" t="s">
        <v>1239</v>
      </c>
      <c r="L118" s="58" t="s">
        <v>125</v>
      </c>
      <c r="M118" s="58" t="s">
        <v>599</v>
      </c>
      <c r="N118" s="58" t="s">
        <v>599</v>
      </c>
      <c r="O118" s="58" t="s">
        <v>593</v>
      </c>
      <c r="P118" s="58" t="s">
        <v>510</v>
      </c>
      <c r="Q118" s="58" t="s">
        <v>47</v>
      </c>
      <c r="R118" s="58" t="s">
        <v>89</v>
      </c>
      <c r="S118" s="58" t="s">
        <v>54</v>
      </c>
      <c r="T118" s="197"/>
      <c r="U118" s="197">
        <v>0.8</v>
      </c>
      <c r="V118" s="199"/>
      <c r="W118" s="199"/>
      <c r="X118" s="200"/>
      <c r="Y118"/>
      <c r="Z118" s="26"/>
      <c r="AA118"/>
      <c r="AB118"/>
      <c r="AC118"/>
      <c r="AD118"/>
      <c r="AE118"/>
      <c r="AF118"/>
    </row>
    <row r="119" spans="2:32" ht="57.6">
      <c r="B119" s="14" t="s">
        <v>65</v>
      </c>
      <c r="E119" s="123" t="s">
        <v>1241</v>
      </c>
      <c r="G119" s="123" t="s">
        <v>1242</v>
      </c>
      <c r="H119" s="121"/>
      <c r="I119" s="121" t="s">
        <v>1243</v>
      </c>
      <c r="J119" s="121" t="s">
        <v>1244</v>
      </c>
      <c r="K119" s="121" t="s">
        <v>1245</v>
      </c>
      <c r="L119" s="121" t="s">
        <v>1246</v>
      </c>
      <c r="M119" s="121" t="s">
        <v>1246</v>
      </c>
      <c r="N119" s="121" t="s">
        <v>1246</v>
      </c>
      <c r="O119" s="121" t="s">
        <v>1246</v>
      </c>
      <c r="P119" s="194" t="s">
        <v>510</v>
      </c>
      <c r="T119" s="195"/>
      <c r="Y119"/>
      <c r="Z119" s="26"/>
      <c r="AA119"/>
      <c r="AB119"/>
      <c r="AC119"/>
      <c r="AD119"/>
      <c r="AE119"/>
      <c r="AF119"/>
    </row>
    <row r="120" spans="2:32" ht="109.2">
      <c r="B120" s="40" t="s">
        <v>291</v>
      </c>
      <c r="C120" s="41" t="s">
        <v>54</v>
      </c>
      <c r="D120" s="211" t="s">
        <v>375</v>
      </c>
      <c r="E120" s="41" t="s">
        <v>37</v>
      </c>
      <c r="F120" s="41" t="s">
        <v>37</v>
      </c>
      <c r="G120" s="212" t="s">
        <v>1247</v>
      </c>
      <c r="H120" s="213" t="s">
        <v>1248</v>
      </c>
      <c r="I120" s="212" t="s">
        <v>1249</v>
      </c>
      <c r="J120" s="40" t="s">
        <v>1250</v>
      </c>
      <c r="K120" s="212" t="s">
        <v>1251</v>
      </c>
      <c r="L120" s="93" t="s">
        <v>63</v>
      </c>
      <c r="M120" s="41" t="s">
        <v>1252</v>
      </c>
      <c r="N120" s="40" t="s">
        <v>696</v>
      </c>
      <c r="O120" s="41" t="s">
        <v>707</v>
      </c>
      <c r="P120" s="40" t="s">
        <v>694</v>
      </c>
      <c r="Q120" s="44" t="s">
        <v>47</v>
      </c>
      <c r="R120" s="44" t="s">
        <v>48</v>
      </c>
      <c r="S120" s="31" t="s">
        <v>54</v>
      </c>
      <c r="T120" s="195"/>
      <c r="Z120" s="26"/>
    </row>
    <row r="121" spans="2:32" ht="171.6">
      <c r="B121" s="40" t="s">
        <v>291</v>
      </c>
      <c r="C121" s="41" t="s">
        <v>54</v>
      </c>
      <c r="D121" s="211" t="s">
        <v>375</v>
      </c>
      <c r="E121" s="41" t="s">
        <v>37</v>
      </c>
      <c r="F121" s="41" t="s">
        <v>37</v>
      </c>
      <c r="G121" s="212" t="s">
        <v>1253</v>
      </c>
      <c r="H121" s="42" t="s">
        <v>709</v>
      </c>
      <c r="I121" s="212" t="s">
        <v>710</v>
      </c>
      <c r="J121" s="40" t="s">
        <v>711</v>
      </c>
      <c r="K121" s="212" t="s">
        <v>1251</v>
      </c>
      <c r="L121" s="93" t="s">
        <v>63</v>
      </c>
      <c r="M121" s="40" t="s">
        <v>1252</v>
      </c>
      <c r="N121" s="40" t="s">
        <v>713</v>
      </c>
      <c r="O121" s="41" t="s">
        <v>714</v>
      </c>
      <c r="P121" s="40" t="s">
        <v>694</v>
      </c>
      <c r="Q121" s="44" t="s">
        <v>47</v>
      </c>
      <c r="R121" s="44" t="s">
        <v>48</v>
      </c>
      <c r="S121" s="31" t="s">
        <v>54</v>
      </c>
      <c r="T121" s="31"/>
      <c r="Z121" s="26"/>
    </row>
    <row r="122" spans="2:32" ht="327.60000000000002">
      <c r="B122" s="40" t="s">
        <v>715</v>
      </c>
      <c r="C122" s="41" t="s">
        <v>54</v>
      </c>
      <c r="D122" s="211" t="s">
        <v>375</v>
      </c>
      <c r="E122" s="41" t="s">
        <v>37</v>
      </c>
      <c r="F122" s="41" t="s">
        <v>37</v>
      </c>
      <c r="G122" s="212" t="s">
        <v>1254</v>
      </c>
      <c r="H122" s="42" t="s">
        <v>717</v>
      </c>
      <c r="I122" s="212" t="s">
        <v>710</v>
      </c>
      <c r="J122" s="40" t="s">
        <v>718</v>
      </c>
      <c r="K122" s="212" t="s">
        <v>1251</v>
      </c>
      <c r="L122" s="93" t="s">
        <v>63</v>
      </c>
      <c r="M122" s="42" t="s">
        <v>1252</v>
      </c>
      <c r="N122" s="40" t="s">
        <v>720</v>
      </c>
      <c r="O122" s="41" t="s">
        <v>721</v>
      </c>
      <c r="P122" s="40" t="s">
        <v>694</v>
      </c>
      <c r="Q122" s="44" t="s">
        <v>47</v>
      </c>
      <c r="R122" s="44" t="s">
        <v>48</v>
      </c>
      <c r="S122" s="31" t="s">
        <v>54</v>
      </c>
      <c r="Z122" s="26"/>
    </row>
    <row r="123" spans="2:32" ht="109.2">
      <c r="B123" s="40" t="s">
        <v>323</v>
      </c>
      <c r="C123" s="41" t="s">
        <v>54</v>
      </c>
      <c r="D123" s="211" t="s">
        <v>375</v>
      </c>
      <c r="E123" s="41" t="s">
        <v>37</v>
      </c>
      <c r="F123" s="41" t="s">
        <v>37</v>
      </c>
      <c r="G123" s="212" t="s">
        <v>722</v>
      </c>
      <c r="H123" s="42" t="s">
        <v>723</v>
      </c>
      <c r="I123" s="212" t="s">
        <v>724</v>
      </c>
      <c r="J123" s="40" t="s">
        <v>725</v>
      </c>
      <c r="K123" s="212" t="s">
        <v>1251</v>
      </c>
      <c r="L123" s="93" t="s">
        <v>63</v>
      </c>
      <c r="M123" s="86" t="s">
        <v>1252</v>
      </c>
      <c r="N123" s="86" t="s">
        <v>727</v>
      </c>
      <c r="O123" s="41" t="s">
        <v>714</v>
      </c>
      <c r="P123" s="40" t="s">
        <v>694</v>
      </c>
      <c r="Q123" s="44" t="s">
        <v>47</v>
      </c>
      <c r="R123" s="44" t="s">
        <v>48</v>
      </c>
      <c r="S123" s="79" t="s">
        <v>54</v>
      </c>
      <c r="Z123" s="26"/>
    </row>
    <row r="124" spans="2:32" ht="171.6">
      <c r="B124" s="40" t="s">
        <v>33</v>
      </c>
      <c r="C124" s="41" t="s">
        <v>54</v>
      </c>
      <c r="D124" s="211" t="s">
        <v>104</v>
      </c>
      <c r="E124" s="41" t="s">
        <v>37</v>
      </c>
      <c r="F124" s="41" t="s">
        <v>37</v>
      </c>
      <c r="G124" s="40" t="s">
        <v>1255</v>
      </c>
      <c r="H124" s="42" t="s">
        <v>1256</v>
      </c>
      <c r="I124" s="40" t="s">
        <v>1257</v>
      </c>
      <c r="J124" s="40" t="s">
        <v>1258</v>
      </c>
      <c r="K124" s="212" t="s">
        <v>1251</v>
      </c>
      <c r="L124" s="93" t="s">
        <v>63</v>
      </c>
      <c r="M124" s="42" t="s">
        <v>1252</v>
      </c>
      <c r="N124" s="40" t="s">
        <v>1259</v>
      </c>
      <c r="O124" s="41" t="s">
        <v>721</v>
      </c>
      <c r="P124" s="40" t="s">
        <v>694</v>
      </c>
      <c r="Q124" s="44" t="s">
        <v>47</v>
      </c>
      <c r="R124" s="44" t="s">
        <v>48</v>
      </c>
      <c r="S124" s="31" t="s">
        <v>54</v>
      </c>
      <c r="Z124" s="26"/>
    </row>
    <row r="125" spans="2:32" ht="93.6">
      <c r="B125" s="40" t="s">
        <v>291</v>
      </c>
      <c r="C125" s="41" t="s">
        <v>54</v>
      </c>
      <c r="D125" s="211" t="s">
        <v>375</v>
      </c>
      <c r="E125" s="41" t="s">
        <v>37</v>
      </c>
      <c r="F125" s="41" t="s">
        <v>37</v>
      </c>
      <c r="G125" s="42" t="s">
        <v>728</v>
      </c>
      <c r="H125" s="42" t="s">
        <v>729</v>
      </c>
      <c r="I125" s="40" t="s">
        <v>730</v>
      </c>
      <c r="J125" s="40" t="s">
        <v>731</v>
      </c>
      <c r="K125" s="212" t="s">
        <v>1251</v>
      </c>
      <c r="L125" s="93" t="s">
        <v>63</v>
      </c>
      <c r="M125" s="42" t="s">
        <v>1252</v>
      </c>
      <c r="N125" s="40" t="s">
        <v>733</v>
      </c>
      <c r="O125" s="41" t="s">
        <v>721</v>
      </c>
      <c r="P125" s="40" t="s">
        <v>694</v>
      </c>
      <c r="Q125" s="44" t="s">
        <v>47</v>
      </c>
      <c r="R125" s="44" t="s">
        <v>48</v>
      </c>
      <c r="S125" s="31" t="s">
        <v>54</v>
      </c>
      <c r="Z125" s="26"/>
    </row>
    <row r="126" spans="2:32" ht="109.2">
      <c r="B126" s="53" t="s">
        <v>33</v>
      </c>
      <c r="C126" s="41" t="s">
        <v>54</v>
      </c>
      <c r="D126" s="211" t="s">
        <v>375</v>
      </c>
      <c r="E126" s="41" t="s">
        <v>37</v>
      </c>
      <c r="F126" s="41" t="s">
        <v>37</v>
      </c>
      <c r="G126" s="42" t="s">
        <v>1260</v>
      </c>
      <c r="H126" s="42" t="s">
        <v>735</v>
      </c>
      <c r="I126" s="40" t="s">
        <v>736</v>
      </c>
      <c r="J126" s="40" t="s">
        <v>737</v>
      </c>
      <c r="K126" s="40" t="s">
        <v>1261</v>
      </c>
      <c r="L126" s="93" t="s">
        <v>155</v>
      </c>
      <c r="M126" s="40" t="s">
        <v>1252</v>
      </c>
      <c r="N126" s="40" t="s">
        <v>739</v>
      </c>
      <c r="O126" s="41" t="s">
        <v>1262</v>
      </c>
      <c r="P126" s="42" t="s">
        <v>694</v>
      </c>
      <c r="Q126" s="44" t="s">
        <v>47</v>
      </c>
      <c r="R126" s="44" t="s">
        <v>48</v>
      </c>
      <c r="S126" s="79" t="s">
        <v>54</v>
      </c>
      <c r="Z126" s="26"/>
    </row>
    <row r="127" spans="2:32" ht="93.6">
      <c r="B127" s="40" t="s">
        <v>291</v>
      </c>
      <c r="C127" s="41" t="s">
        <v>37</v>
      </c>
      <c r="D127" s="211" t="s">
        <v>375</v>
      </c>
      <c r="E127" s="41" t="s">
        <v>37</v>
      </c>
      <c r="F127" s="41" t="s">
        <v>37</v>
      </c>
      <c r="G127" s="42" t="s">
        <v>1263</v>
      </c>
      <c r="H127" s="214" t="s">
        <v>1264</v>
      </c>
      <c r="I127" s="40"/>
      <c r="J127" s="40"/>
      <c r="K127" s="40"/>
      <c r="L127" s="93" t="s">
        <v>63</v>
      </c>
      <c r="M127" s="43" t="s">
        <v>1265</v>
      </c>
      <c r="N127" s="40" t="s">
        <v>1266</v>
      </c>
      <c r="O127" s="41" t="s">
        <v>721</v>
      </c>
      <c r="P127" s="40" t="s">
        <v>694</v>
      </c>
      <c r="Q127" s="44" t="s">
        <v>47</v>
      </c>
      <c r="R127" s="44" t="s">
        <v>48</v>
      </c>
      <c r="S127" s="79" t="s">
        <v>54</v>
      </c>
      <c r="Z127" s="26"/>
    </row>
    <row r="128" spans="2:32" ht="93.6">
      <c r="B128" s="40" t="s">
        <v>291</v>
      </c>
      <c r="C128" s="41" t="s">
        <v>54</v>
      </c>
      <c r="D128" s="211" t="s">
        <v>375</v>
      </c>
      <c r="E128" s="41" t="s">
        <v>37</v>
      </c>
      <c r="F128" s="41" t="s">
        <v>37</v>
      </c>
      <c r="G128" s="40" t="s">
        <v>741</v>
      </c>
      <c r="H128" s="42" t="s">
        <v>742</v>
      </c>
      <c r="I128" s="40" t="s">
        <v>743</v>
      </c>
      <c r="J128" s="40" t="s">
        <v>1267</v>
      </c>
      <c r="K128" s="40" t="s">
        <v>1268</v>
      </c>
      <c r="L128" s="93" t="s">
        <v>63</v>
      </c>
      <c r="M128" s="41" t="s">
        <v>1252</v>
      </c>
      <c r="N128" s="40" t="s">
        <v>746</v>
      </c>
      <c r="O128" s="41" t="s">
        <v>714</v>
      </c>
      <c r="P128" s="40" t="s">
        <v>694</v>
      </c>
      <c r="Q128" s="44" t="s">
        <v>47</v>
      </c>
      <c r="R128" s="44" t="s">
        <v>48</v>
      </c>
      <c r="S128" s="31" t="s">
        <v>54</v>
      </c>
      <c r="Z128" s="26"/>
    </row>
    <row r="129" spans="2:26">
      <c r="B129" s="215" t="s">
        <v>291</v>
      </c>
      <c r="C129" s="215"/>
      <c r="D129" s="215"/>
      <c r="E129" s="215"/>
      <c r="F129" s="215"/>
      <c r="G129" s="215" t="s">
        <v>1269</v>
      </c>
      <c r="H129" s="216"/>
      <c r="I129" s="215"/>
      <c r="J129" s="215" t="s">
        <v>1270</v>
      </c>
      <c r="K129" s="215"/>
      <c r="L129" s="215"/>
      <c r="M129" s="215"/>
      <c r="N129" s="215"/>
      <c r="O129" s="215"/>
      <c r="P129" s="215"/>
      <c r="Q129" s="215"/>
      <c r="R129" s="215"/>
      <c r="S129" s="215"/>
      <c r="Z129" s="26"/>
    </row>
    <row r="130" spans="2:26" ht="109.2">
      <c r="B130" s="217" t="s">
        <v>323</v>
      </c>
      <c r="C130" s="217" t="s">
        <v>757</v>
      </c>
      <c r="D130" s="217" t="s">
        <v>73</v>
      </c>
      <c r="E130" s="217" t="s">
        <v>758</v>
      </c>
      <c r="F130" s="217" t="s">
        <v>37</v>
      </c>
      <c r="G130" s="217" t="s">
        <v>759</v>
      </c>
      <c r="H130" s="217" t="s">
        <v>760</v>
      </c>
      <c r="I130" s="217" t="s">
        <v>761</v>
      </c>
      <c r="J130" s="217" t="s">
        <v>1271</v>
      </c>
      <c r="K130" s="217" t="s">
        <v>1272</v>
      </c>
      <c r="L130" s="218" t="s">
        <v>88</v>
      </c>
      <c r="M130" s="219" t="s">
        <v>764</v>
      </c>
      <c r="N130" s="219" t="s">
        <v>765</v>
      </c>
      <c r="O130" s="160" t="s">
        <v>756</v>
      </c>
      <c r="P130" s="160" t="s">
        <v>1077</v>
      </c>
      <c r="Q130" s="220" t="s">
        <v>47</v>
      </c>
      <c r="R130" s="220" t="s">
        <v>48</v>
      </c>
      <c r="S130" s="221" t="s">
        <v>1273</v>
      </c>
      <c r="T130" s="222">
        <v>0.84199999999999997</v>
      </c>
      <c r="U130" s="222">
        <f>T130+0.005</f>
        <v>0.84699999999999998</v>
      </c>
      <c r="V130" s="222">
        <f t="shared" ref="V130:W130" si="7">U130+0.005</f>
        <v>0.85199999999999998</v>
      </c>
      <c r="W130" s="222">
        <f t="shared" si="7"/>
        <v>0.85699999999999998</v>
      </c>
      <c r="X130" s="222">
        <f>W130</f>
        <v>0.85699999999999998</v>
      </c>
      <c r="Z130" s="26"/>
    </row>
    <row r="131" spans="2:26" ht="156">
      <c r="B131" s="191" t="s">
        <v>323</v>
      </c>
      <c r="C131" s="263" t="s">
        <v>766</v>
      </c>
      <c r="D131" s="263" t="s">
        <v>363</v>
      </c>
      <c r="E131" s="263" t="s">
        <v>758</v>
      </c>
      <c r="F131" s="263" t="s">
        <v>767</v>
      </c>
      <c r="G131" s="263" t="s">
        <v>768</v>
      </c>
      <c r="H131" s="263" t="s">
        <v>1274</v>
      </c>
      <c r="I131" s="263" t="s">
        <v>1275</v>
      </c>
      <c r="J131" s="263" t="s">
        <v>1276</v>
      </c>
      <c r="K131" s="263" t="s">
        <v>1277</v>
      </c>
      <c r="L131" s="264" t="s">
        <v>63</v>
      </c>
      <c r="M131" s="263" t="s">
        <v>764</v>
      </c>
      <c r="N131" s="263" t="s">
        <v>773</v>
      </c>
      <c r="O131" s="263" t="s">
        <v>756</v>
      </c>
      <c r="P131" s="263" t="s">
        <v>1077</v>
      </c>
      <c r="Q131" s="265" t="s">
        <v>79</v>
      </c>
      <c r="R131" s="265" t="s">
        <v>64</v>
      </c>
      <c r="S131" s="266" t="s">
        <v>1278</v>
      </c>
      <c r="T131" s="267" t="s">
        <v>1279</v>
      </c>
      <c r="U131" s="265" t="s">
        <v>1280</v>
      </c>
      <c r="V131" s="265" t="s">
        <v>1280</v>
      </c>
      <c r="W131" s="265" t="s">
        <v>1280</v>
      </c>
      <c r="X131" s="265" t="s">
        <v>1281</v>
      </c>
      <c r="Z131" s="26"/>
    </row>
    <row r="132" spans="2:26" ht="187.2">
      <c r="B132" s="191" t="s">
        <v>323</v>
      </c>
      <c r="C132" s="263" t="s">
        <v>766</v>
      </c>
      <c r="D132" s="263" t="s">
        <v>363</v>
      </c>
      <c r="E132" s="263" t="s">
        <v>758</v>
      </c>
      <c r="F132" s="263" t="s">
        <v>37</v>
      </c>
      <c r="G132" s="263" t="s">
        <v>1282</v>
      </c>
      <c r="H132" s="263" t="s">
        <v>1283</v>
      </c>
      <c r="I132" s="263" t="s">
        <v>1284</v>
      </c>
      <c r="J132" s="263" t="s">
        <v>1285</v>
      </c>
      <c r="K132" s="263" t="s">
        <v>1286</v>
      </c>
      <c r="L132" s="264" t="s">
        <v>63</v>
      </c>
      <c r="M132" s="263" t="s">
        <v>1287</v>
      </c>
      <c r="N132" s="263" t="s">
        <v>1288</v>
      </c>
      <c r="O132" s="263" t="s">
        <v>756</v>
      </c>
      <c r="P132" s="263" t="s">
        <v>1077</v>
      </c>
      <c r="Q132" s="265" t="s">
        <v>47</v>
      </c>
      <c r="R132" s="265" t="s">
        <v>48</v>
      </c>
      <c r="S132" s="265" t="s">
        <v>1289</v>
      </c>
      <c r="T132" s="265" t="s">
        <v>1279</v>
      </c>
      <c r="U132" s="265" t="s">
        <v>1280</v>
      </c>
      <c r="V132" s="265" t="s">
        <v>1280</v>
      </c>
      <c r="W132" s="265" t="s">
        <v>1279</v>
      </c>
      <c r="X132" s="265" t="s">
        <v>1290</v>
      </c>
      <c r="Z132" s="26"/>
    </row>
    <row r="133" spans="2:26" ht="296.39999999999998">
      <c r="B133" s="191" t="s">
        <v>323</v>
      </c>
      <c r="C133" s="263" t="s">
        <v>766</v>
      </c>
      <c r="D133" s="263" t="s">
        <v>363</v>
      </c>
      <c r="E133" s="263" t="s">
        <v>758</v>
      </c>
      <c r="F133" s="263" t="s">
        <v>37</v>
      </c>
      <c r="G133" s="263" t="s">
        <v>1291</v>
      </c>
      <c r="H133" s="263" t="s">
        <v>1292</v>
      </c>
      <c r="I133" s="263" t="s">
        <v>1293</v>
      </c>
      <c r="J133" s="263" t="s">
        <v>1294</v>
      </c>
      <c r="K133" s="263" t="s">
        <v>1295</v>
      </c>
      <c r="L133" s="264" t="s">
        <v>63</v>
      </c>
      <c r="M133" s="263" t="s">
        <v>764</v>
      </c>
      <c r="N133" s="263" t="s">
        <v>1296</v>
      </c>
      <c r="O133" s="263" t="s">
        <v>756</v>
      </c>
      <c r="P133" s="263" t="s">
        <v>1077</v>
      </c>
      <c r="Q133" s="265" t="s">
        <v>47</v>
      </c>
      <c r="R133" s="265" t="s">
        <v>48</v>
      </c>
      <c r="S133" s="265" t="s">
        <v>1289</v>
      </c>
      <c r="T133" s="265" t="s">
        <v>1279</v>
      </c>
      <c r="U133" s="265" t="s">
        <v>1290</v>
      </c>
      <c r="V133" s="265" t="s">
        <v>1290</v>
      </c>
      <c r="W133" s="265" t="s">
        <v>1280</v>
      </c>
      <c r="X133" s="265" t="s">
        <v>1297</v>
      </c>
      <c r="Z133" s="26"/>
    </row>
    <row r="134" spans="2:26" ht="140.4">
      <c r="B134" s="191" t="s">
        <v>323</v>
      </c>
      <c r="C134" s="263" t="s">
        <v>766</v>
      </c>
      <c r="D134" s="263" t="s">
        <v>363</v>
      </c>
      <c r="E134" s="263" t="s">
        <v>758</v>
      </c>
      <c r="F134" s="263" t="s">
        <v>37</v>
      </c>
      <c r="G134" s="263" t="s">
        <v>787</v>
      </c>
      <c r="H134" s="263" t="s">
        <v>1298</v>
      </c>
      <c r="I134" s="263" t="s">
        <v>1299</v>
      </c>
      <c r="J134" s="263" t="s">
        <v>790</v>
      </c>
      <c r="K134" s="263" t="s">
        <v>1300</v>
      </c>
      <c r="L134" s="264" t="s">
        <v>63</v>
      </c>
      <c r="M134" s="263" t="s">
        <v>1301</v>
      </c>
      <c r="N134" s="263" t="s">
        <v>765</v>
      </c>
      <c r="O134" s="263" t="s">
        <v>756</v>
      </c>
      <c r="P134" s="263" t="s">
        <v>1077</v>
      </c>
      <c r="Q134" s="265" t="s">
        <v>47</v>
      </c>
      <c r="R134" s="265" t="s">
        <v>48</v>
      </c>
      <c r="S134" s="265" t="s">
        <v>1289</v>
      </c>
      <c r="T134" s="265" t="s">
        <v>1279</v>
      </c>
      <c r="U134" s="265" t="s">
        <v>1280</v>
      </c>
      <c r="V134" s="265" t="s">
        <v>1280</v>
      </c>
      <c r="W134" s="265" t="s">
        <v>1280</v>
      </c>
      <c r="X134" s="265" t="s">
        <v>1281</v>
      </c>
      <c r="Z134" s="26"/>
    </row>
    <row r="135" spans="2:26" ht="140.4">
      <c r="B135" s="191" t="s">
        <v>323</v>
      </c>
      <c r="C135" s="263" t="s">
        <v>758</v>
      </c>
      <c r="D135" s="263" t="s">
        <v>35</v>
      </c>
      <c r="E135" s="263" t="s">
        <v>758</v>
      </c>
      <c r="F135" s="263" t="s">
        <v>37</v>
      </c>
      <c r="G135" s="263" t="s">
        <v>1302</v>
      </c>
      <c r="H135" s="263" t="s">
        <v>1303</v>
      </c>
      <c r="I135" s="263" t="s">
        <v>1304</v>
      </c>
      <c r="J135" s="263" t="s">
        <v>1305</v>
      </c>
      <c r="K135" s="263" t="s">
        <v>797</v>
      </c>
      <c r="L135" s="264" t="s">
        <v>63</v>
      </c>
      <c r="M135" s="263" t="s">
        <v>764</v>
      </c>
      <c r="N135" s="263" t="s">
        <v>773</v>
      </c>
      <c r="O135" s="263" t="s">
        <v>756</v>
      </c>
      <c r="P135" s="263" t="s">
        <v>1077</v>
      </c>
      <c r="Q135" s="265" t="s">
        <v>47</v>
      </c>
      <c r="R135" s="265" t="s">
        <v>48</v>
      </c>
      <c r="S135" s="265" t="s">
        <v>1289</v>
      </c>
      <c r="T135" s="268">
        <v>0.5</v>
      </c>
      <c r="U135" s="268">
        <v>0.3</v>
      </c>
      <c r="V135" s="268">
        <v>0.2</v>
      </c>
      <c r="W135" s="265" t="s">
        <v>1306</v>
      </c>
      <c r="X135" s="268">
        <v>1</v>
      </c>
      <c r="Z135" s="26"/>
    </row>
    <row r="136" spans="2:26" ht="78">
      <c r="B136" s="191" t="s">
        <v>323</v>
      </c>
      <c r="C136" s="263" t="s">
        <v>758</v>
      </c>
      <c r="D136" s="263" t="s">
        <v>35</v>
      </c>
      <c r="E136" s="263" t="s">
        <v>758</v>
      </c>
      <c r="F136" s="263" t="s">
        <v>37</v>
      </c>
      <c r="G136" s="263" t="s">
        <v>1307</v>
      </c>
      <c r="H136" s="263" t="s">
        <v>1308</v>
      </c>
      <c r="I136" s="263" t="s">
        <v>1309</v>
      </c>
      <c r="J136" s="263" t="s">
        <v>1310</v>
      </c>
      <c r="K136" s="263" t="s">
        <v>1311</v>
      </c>
      <c r="L136" s="264" t="s">
        <v>63</v>
      </c>
      <c r="M136" s="263" t="s">
        <v>803</v>
      </c>
      <c r="N136" s="263" t="s">
        <v>780</v>
      </c>
      <c r="O136" s="263" t="s">
        <v>756</v>
      </c>
      <c r="P136" s="263" t="s">
        <v>1077</v>
      </c>
      <c r="Q136" s="265" t="s">
        <v>47</v>
      </c>
      <c r="R136" s="265" t="s">
        <v>48</v>
      </c>
      <c r="S136" s="265" t="s">
        <v>1289</v>
      </c>
      <c r="T136" s="265" t="s">
        <v>1279</v>
      </c>
      <c r="U136" s="265" t="s">
        <v>1280</v>
      </c>
      <c r="V136" s="265" t="s">
        <v>1279</v>
      </c>
      <c r="W136" s="265" t="s">
        <v>1280</v>
      </c>
      <c r="X136" s="265" t="s">
        <v>1290</v>
      </c>
      <c r="Z136" s="26"/>
    </row>
    <row r="137" spans="2:26" ht="140.4">
      <c r="B137" s="191" t="s">
        <v>103</v>
      </c>
      <c r="C137" s="263" t="s">
        <v>758</v>
      </c>
      <c r="D137" s="263" t="s">
        <v>104</v>
      </c>
      <c r="E137" s="263" t="s">
        <v>758</v>
      </c>
      <c r="F137" s="263" t="s">
        <v>37</v>
      </c>
      <c r="G137" s="263" t="s">
        <v>1312</v>
      </c>
      <c r="H137" s="263" t="s">
        <v>805</v>
      </c>
      <c r="I137" s="263" t="s">
        <v>1313</v>
      </c>
      <c r="J137" s="263" t="s">
        <v>807</v>
      </c>
      <c r="K137" s="263" t="s">
        <v>1314</v>
      </c>
      <c r="L137" s="264" t="s">
        <v>63</v>
      </c>
      <c r="M137" s="263" t="s">
        <v>809</v>
      </c>
      <c r="N137" s="263" t="s">
        <v>765</v>
      </c>
      <c r="O137" s="263" t="s">
        <v>756</v>
      </c>
      <c r="P137" s="263" t="s">
        <v>1077</v>
      </c>
      <c r="Q137" s="265" t="s">
        <v>47</v>
      </c>
      <c r="R137" s="265" t="s">
        <v>48</v>
      </c>
      <c r="S137" s="265" t="s">
        <v>1289</v>
      </c>
      <c r="T137" s="265" t="s">
        <v>1279</v>
      </c>
      <c r="U137" s="265" t="s">
        <v>1280</v>
      </c>
      <c r="V137" s="265" t="s">
        <v>1290</v>
      </c>
      <c r="W137" s="265" t="s">
        <v>1279</v>
      </c>
      <c r="X137" s="265" t="s">
        <v>1281</v>
      </c>
    </row>
    <row r="138" spans="2:26" ht="93.6">
      <c r="B138" s="191" t="s">
        <v>222</v>
      </c>
      <c r="C138" s="263" t="s">
        <v>810</v>
      </c>
      <c r="D138" s="263" t="s">
        <v>82</v>
      </c>
      <c r="E138" s="263" t="s">
        <v>758</v>
      </c>
      <c r="F138" s="263" t="s">
        <v>37</v>
      </c>
      <c r="G138" s="263" t="s">
        <v>811</v>
      </c>
      <c r="H138" s="263" t="s">
        <v>1315</v>
      </c>
      <c r="I138" s="263" t="s">
        <v>1316</v>
      </c>
      <c r="J138" s="263" t="s">
        <v>814</v>
      </c>
      <c r="K138" s="263" t="s">
        <v>1317</v>
      </c>
      <c r="L138" s="264" t="s">
        <v>63</v>
      </c>
      <c r="M138" s="263" t="s">
        <v>816</v>
      </c>
      <c r="N138" s="263" t="s">
        <v>1296</v>
      </c>
      <c r="O138" s="263" t="s">
        <v>756</v>
      </c>
      <c r="P138" s="263" t="s">
        <v>1077</v>
      </c>
      <c r="Q138" s="265" t="s">
        <v>47</v>
      </c>
      <c r="R138" s="265" t="s">
        <v>48</v>
      </c>
      <c r="S138" s="265" t="s">
        <v>1289</v>
      </c>
      <c r="T138" s="265" t="s">
        <v>1318</v>
      </c>
      <c r="U138" s="265" t="s">
        <v>1318</v>
      </c>
      <c r="V138" s="265" t="s">
        <v>1318</v>
      </c>
      <c r="W138" s="265" t="s">
        <v>1318</v>
      </c>
      <c r="X138" s="265" t="s">
        <v>1280</v>
      </c>
    </row>
    <row r="139" spans="2:26" ht="109.2">
      <c r="B139" s="191" t="s">
        <v>80</v>
      </c>
      <c r="C139" s="263" t="s">
        <v>810</v>
      </c>
      <c r="D139" s="263" t="s">
        <v>141</v>
      </c>
      <c r="E139" s="263" t="s">
        <v>758</v>
      </c>
      <c r="F139" s="263" t="s">
        <v>37</v>
      </c>
      <c r="G139" s="263" t="s">
        <v>817</v>
      </c>
      <c r="H139" s="263" t="s">
        <v>1319</v>
      </c>
      <c r="I139" s="263" t="s">
        <v>819</v>
      </c>
      <c r="J139" s="263" t="s">
        <v>820</v>
      </c>
      <c r="K139" s="263" t="s">
        <v>821</v>
      </c>
      <c r="L139" s="264" t="s">
        <v>125</v>
      </c>
      <c r="M139" s="263" t="s">
        <v>1320</v>
      </c>
      <c r="N139" s="263" t="s">
        <v>1321</v>
      </c>
      <c r="O139" s="263" t="s">
        <v>756</v>
      </c>
      <c r="P139" s="263" t="s">
        <v>1077</v>
      </c>
      <c r="Q139" s="265" t="s">
        <v>47</v>
      </c>
      <c r="R139" s="265" t="s">
        <v>48</v>
      </c>
      <c r="S139" s="265" t="s">
        <v>1289</v>
      </c>
      <c r="T139" s="265" t="s">
        <v>1279</v>
      </c>
      <c r="U139" s="265" t="s">
        <v>1280</v>
      </c>
      <c r="V139" s="265" t="s">
        <v>1279</v>
      </c>
      <c r="W139" s="265" t="s">
        <v>1280</v>
      </c>
      <c r="X139" s="265" t="s">
        <v>1290</v>
      </c>
    </row>
    <row r="140" spans="2:26" ht="109.2">
      <c r="B140" s="191" t="s">
        <v>222</v>
      </c>
      <c r="C140" s="263" t="s">
        <v>810</v>
      </c>
      <c r="D140" s="263" t="s">
        <v>141</v>
      </c>
      <c r="E140" s="263" t="s">
        <v>758</v>
      </c>
      <c r="F140" s="263" t="s">
        <v>37</v>
      </c>
      <c r="G140" s="263" t="s">
        <v>1322</v>
      </c>
      <c r="H140" s="263" t="s">
        <v>1323</v>
      </c>
      <c r="I140" s="263" t="s">
        <v>1324</v>
      </c>
      <c r="J140" s="263" t="s">
        <v>827</v>
      </c>
      <c r="K140" s="263" t="s">
        <v>1325</v>
      </c>
      <c r="L140" s="264" t="s">
        <v>125</v>
      </c>
      <c r="M140" s="263" t="s">
        <v>1320</v>
      </c>
      <c r="N140" s="263" t="s">
        <v>1321</v>
      </c>
      <c r="O140" s="263" t="s">
        <v>756</v>
      </c>
      <c r="P140" s="263" t="s">
        <v>1077</v>
      </c>
      <c r="Q140" s="265" t="s">
        <v>47</v>
      </c>
      <c r="R140" s="265" t="s">
        <v>48</v>
      </c>
      <c r="S140" s="265" t="s">
        <v>1289</v>
      </c>
      <c r="T140" s="265" t="s">
        <v>1306</v>
      </c>
      <c r="U140" s="268">
        <v>0.5</v>
      </c>
      <c r="V140" s="265" t="s">
        <v>1306</v>
      </c>
      <c r="W140" s="268">
        <v>0.5</v>
      </c>
      <c r="X140" s="268">
        <v>1</v>
      </c>
    </row>
    <row r="141" spans="2:26" ht="62.4">
      <c r="B141" s="53" t="s">
        <v>33</v>
      </c>
      <c r="C141" s="51" t="s">
        <v>831</v>
      </c>
      <c r="D141" s="51" t="s">
        <v>141</v>
      </c>
      <c r="E141" s="51" t="s">
        <v>1168</v>
      </c>
      <c r="F141" s="223" t="s">
        <v>37</v>
      </c>
      <c r="G141" s="40" t="s">
        <v>1326</v>
      </c>
      <c r="H141" s="42" t="s">
        <v>1327</v>
      </c>
      <c r="I141" s="40" t="s">
        <v>1328</v>
      </c>
      <c r="J141" s="40" t="s">
        <v>1329</v>
      </c>
      <c r="K141" s="40" t="s">
        <v>1330</v>
      </c>
      <c r="L141" s="43" t="s">
        <v>88</v>
      </c>
      <c r="M141" s="43" t="s">
        <v>829</v>
      </c>
      <c r="N141" s="43" t="s">
        <v>830</v>
      </c>
      <c r="O141" s="40" t="s">
        <v>831</v>
      </c>
      <c r="P141" s="40" t="s">
        <v>832</v>
      </c>
      <c r="Q141" s="44" t="s">
        <v>47</v>
      </c>
      <c r="R141" s="44" t="s">
        <v>48</v>
      </c>
      <c r="S141" s="31" t="s">
        <v>49</v>
      </c>
      <c r="T141" s="224"/>
    </row>
    <row r="142" spans="2:26" ht="46.8">
      <c r="B142" s="42" t="s">
        <v>65</v>
      </c>
      <c r="C142" s="42" t="s">
        <v>844</v>
      </c>
      <c r="D142" s="42" t="s">
        <v>198</v>
      </c>
      <c r="E142" s="42" t="s">
        <v>37</v>
      </c>
      <c r="F142" s="178" t="s">
        <v>37</v>
      </c>
      <c r="G142" s="40" t="s">
        <v>845</v>
      </c>
      <c r="H142" s="178" t="s">
        <v>846</v>
      </c>
      <c r="I142" s="41" t="s">
        <v>1331</v>
      </c>
      <c r="J142" s="41" t="s">
        <v>848</v>
      </c>
      <c r="K142" s="42" t="s">
        <v>849</v>
      </c>
      <c r="L142" s="151" t="s">
        <v>63</v>
      </c>
      <c r="M142" s="42" t="s">
        <v>840</v>
      </c>
      <c r="N142" s="42" t="s">
        <v>840</v>
      </c>
      <c r="O142" s="42" t="s">
        <v>841</v>
      </c>
      <c r="P142" s="42" t="s">
        <v>842</v>
      </c>
      <c r="Q142" s="149" t="s">
        <v>47</v>
      </c>
      <c r="R142" s="149" t="s">
        <v>48</v>
      </c>
      <c r="S142" s="225" t="s">
        <v>49</v>
      </c>
      <c r="T142" s="226"/>
      <c r="U142" s="226"/>
      <c r="V142" s="226"/>
      <c r="W142" s="226"/>
      <c r="X142" s="226"/>
    </row>
    <row r="143" spans="2:26" ht="46.8">
      <c r="B143" s="40" t="s">
        <v>65</v>
      </c>
      <c r="C143" s="42" t="s">
        <v>844</v>
      </c>
      <c r="D143" s="40" t="s">
        <v>198</v>
      </c>
      <c r="E143" s="40" t="s">
        <v>37</v>
      </c>
      <c r="F143" s="41" t="s">
        <v>37</v>
      </c>
      <c r="G143" s="40" t="s">
        <v>850</v>
      </c>
      <c r="H143" s="178" t="s">
        <v>851</v>
      </c>
      <c r="I143" s="41" t="s">
        <v>1332</v>
      </c>
      <c r="J143" s="41" t="s">
        <v>853</v>
      </c>
      <c r="K143" s="42" t="s">
        <v>854</v>
      </c>
      <c r="L143" s="43" t="s">
        <v>63</v>
      </c>
      <c r="M143" s="42" t="s">
        <v>840</v>
      </c>
      <c r="N143" s="42" t="s">
        <v>840</v>
      </c>
      <c r="O143" s="42" t="s">
        <v>841</v>
      </c>
      <c r="P143" s="42" t="s">
        <v>842</v>
      </c>
      <c r="Q143" s="44" t="s">
        <v>47</v>
      </c>
      <c r="R143" s="44" t="s">
        <v>48</v>
      </c>
      <c r="S143" s="225" t="s">
        <v>49</v>
      </c>
      <c r="T143" s="45"/>
      <c r="U143" s="45"/>
      <c r="V143" s="45"/>
      <c r="W143" s="45"/>
      <c r="X143" s="45"/>
    </row>
    <row r="144" spans="2:26" ht="46.8">
      <c r="B144" s="40" t="s">
        <v>65</v>
      </c>
      <c r="C144" s="42" t="s">
        <v>844</v>
      </c>
      <c r="D144" s="40" t="s">
        <v>198</v>
      </c>
      <c r="E144" s="40" t="s">
        <v>37</v>
      </c>
      <c r="F144" s="41" t="s">
        <v>37</v>
      </c>
      <c r="G144" s="40" t="s">
        <v>855</v>
      </c>
      <c r="H144" s="178" t="s">
        <v>856</v>
      </c>
      <c r="I144" s="41" t="s">
        <v>1333</v>
      </c>
      <c r="J144" s="41" t="s">
        <v>858</v>
      </c>
      <c r="K144" s="42" t="s">
        <v>859</v>
      </c>
      <c r="L144" s="43" t="s">
        <v>63</v>
      </c>
      <c r="M144" s="42" t="s">
        <v>840</v>
      </c>
      <c r="N144" s="42" t="s">
        <v>840</v>
      </c>
      <c r="O144" s="42" t="s">
        <v>841</v>
      </c>
      <c r="P144" s="42" t="s">
        <v>842</v>
      </c>
      <c r="Q144" s="44" t="s">
        <v>47</v>
      </c>
      <c r="R144" s="44" t="s">
        <v>48</v>
      </c>
      <c r="S144" s="225" t="s">
        <v>49</v>
      </c>
      <c r="T144" s="45"/>
      <c r="U144" s="45"/>
      <c r="V144" s="45"/>
      <c r="W144" s="45"/>
      <c r="X144" s="45"/>
    </row>
    <row r="145" spans="2:24" ht="156">
      <c r="B145" s="317" t="s">
        <v>127</v>
      </c>
      <c r="C145" s="257" t="s">
        <v>864</v>
      </c>
      <c r="D145" s="318" t="s">
        <v>37</v>
      </c>
      <c r="E145" s="318" t="s">
        <v>37</v>
      </c>
      <c r="F145" s="318" t="s">
        <v>37</v>
      </c>
      <c r="G145" s="318" t="s">
        <v>865</v>
      </c>
      <c r="H145" s="257" t="s">
        <v>1334</v>
      </c>
      <c r="I145" s="318" t="s">
        <v>867</v>
      </c>
      <c r="J145" s="257" t="s">
        <v>868</v>
      </c>
      <c r="K145" s="257" t="s">
        <v>1335</v>
      </c>
      <c r="L145" s="258" t="s">
        <v>63</v>
      </c>
      <c r="M145" s="318" t="s">
        <v>860</v>
      </c>
      <c r="N145" s="318" t="s">
        <v>860</v>
      </c>
      <c r="O145" s="257" t="s">
        <v>861</v>
      </c>
      <c r="P145" s="259" t="s">
        <v>1157</v>
      </c>
      <c r="Q145" s="319" t="s">
        <v>47</v>
      </c>
      <c r="R145" s="319" t="s">
        <v>48</v>
      </c>
      <c r="S145" s="320" t="s">
        <v>317</v>
      </c>
      <c r="T145" s="321">
        <v>0.25</v>
      </c>
      <c r="U145" s="321">
        <v>0.25</v>
      </c>
      <c r="V145" s="321">
        <v>0.25</v>
      </c>
      <c r="W145" s="321">
        <v>0.25</v>
      </c>
      <c r="X145" s="321">
        <v>1</v>
      </c>
    </row>
    <row r="146" spans="2:24" ht="124.8">
      <c r="B146" s="322" t="s">
        <v>127</v>
      </c>
      <c r="C146" s="260" t="s">
        <v>864</v>
      </c>
      <c r="D146" s="323" t="s">
        <v>37</v>
      </c>
      <c r="E146" s="323" t="s">
        <v>37</v>
      </c>
      <c r="F146" s="323" t="s">
        <v>37</v>
      </c>
      <c r="G146" s="323" t="s">
        <v>870</v>
      </c>
      <c r="H146" s="260" t="s">
        <v>1336</v>
      </c>
      <c r="I146" s="323" t="s">
        <v>1337</v>
      </c>
      <c r="J146" s="260" t="s">
        <v>873</v>
      </c>
      <c r="K146" s="260" t="s">
        <v>1338</v>
      </c>
      <c r="L146" s="261" t="s">
        <v>63</v>
      </c>
      <c r="M146" s="323" t="s">
        <v>860</v>
      </c>
      <c r="N146" s="323" t="s">
        <v>860</v>
      </c>
      <c r="O146" s="260" t="s">
        <v>861</v>
      </c>
      <c r="P146" s="262" t="s">
        <v>1157</v>
      </c>
      <c r="Q146" s="324" t="s">
        <v>47</v>
      </c>
      <c r="R146" s="324" t="s">
        <v>48</v>
      </c>
      <c r="S146" s="325" t="s">
        <v>317</v>
      </c>
      <c r="T146" s="326">
        <v>0.25</v>
      </c>
      <c r="U146" s="326">
        <v>0.25</v>
      </c>
      <c r="V146" s="326">
        <v>0.25</v>
      </c>
      <c r="W146" s="326">
        <v>0.25</v>
      </c>
      <c r="X146" s="326">
        <v>1</v>
      </c>
    </row>
    <row r="147" spans="2:24" ht="62.4">
      <c r="B147" s="322" t="s">
        <v>127</v>
      </c>
      <c r="C147" s="260" t="s">
        <v>875</v>
      </c>
      <c r="D147" s="323" t="s">
        <v>37</v>
      </c>
      <c r="E147" s="323" t="s">
        <v>37</v>
      </c>
      <c r="F147" s="323" t="s">
        <v>37</v>
      </c>
      <c r="G147" s="323" t="s">
        <v>876</v>
      </c>
      <c r="H147" s="260" t="s">
        <v>877</v>
      </c>
      <c r="I147" s="323" t="s">
        <v>1339</v>
      </c>
      <c r="J147" s="260" t="s">
        <v>879</v>
      </c>
      <c r="K147" s="260" t="s">
        <v>1340</v>
      </c>
      <c r="L147" s="261" t="s">
        <v>125</v>
      </c>
      <c r="M147" s="323" t="s">
        <v>860</v>
      </c>
      <c r="N147" s="323" t="s">
        <v>860</v>
      </c>
      <c r="O147" s="260" t="s">
        <v>861</v>
      </c>
      <c r="P147" s="262" t="s">
        <v>1157</v>
      </c>
      <c r="Q147" s="324" t="s">
        <v>47</v>
      </c>
      <c r="R147" s="324" t="s">
        <v>48</v>
      </c>
      <c r="S147" s="325" t="s">
        <v>317</v>
      </c>
      <c r="T147" s="326">
        <v>0.25</v>
      </c>
      <c r="U147" s="326">
        <v>0.25</v>
      </c>
      <c r="V147" s="326">
        <v>0.25</v>
      </c>
      <c r="W147" s="326">
        <v>0.25</v>
      </c>
      <c r="X147" s="326">
        <v>1</v>
      </c>
    </row>
    <row r="148" spans="2:24" ht="187.2">
      <c r="B148" s="322" t="s">
        <v>127</v>
      </c>
      <c r="C148" s="260" t="s">
        <v>864</v>
      </c>
      <c r="D148" s="323" t="s">
        <v>37</v>
      </c>
      <c r="E148" s="323" t="s">
        <v>1168</v>
      </c>
      <c r="F148" s="323" t="s">
        <v>37</v>
      </c>
      <c r="G148" s="323" t="s">
        <v>881</v>
      </c>
      <c r="H148" s="260" t="s">
        <v>882</v>
      </c>
      <c r="I148" s="323" t="s">
        <v>1341</v>
      </c>
      <c r="J148" s="260" t="s">
        <v>884</v>
      </c>
      <c r="K148" s="260" t="s">
        <v>1342</v>
      </c>
      <c r="L148" s="261" t="s">
        <v>63</v>
      </c>
      <c r="M148" s="323" t="s">
        <v>860</v>
      </c>
      <c r="N148" s="323" t="s">
        <v>860</v>
      </c>
      <c r="O148" s="260" t="s">
        <v>861</v>
      </c>
      <c r="P148" s="262" t="s">
        <v>1157</v>
      </c>
      <c r="Q148" s="324" t="s">
        <v>47</v>
      </c>
      <c r="R148" s="324" t="s">
        <v>48</v>
      </c>
      <c r="S148" s="325" t="s">
        <v>317</v>
      </c>
      <c r="T148" s="326">
        <v>0.25</v>
      </c>
      <c r="U148" s="326">
        <v>0.25</v>
      </c>
      <c r="V148" s="326">
        <v>0.25</v>
      </c>
      <c r="W148" s="326">
        <v>0.25</v>
      </c>
      <c r="X148" s="326">
        <v>1</v>
      </c>
    </row>
  </sheetData>
  <autoFilter ref="B12:X12" xr:uid="{42996BC7-7BFB-4BB8-B5A0-65EC5BE833C1}"/>
  <mergeCells count="53">
    <mergeCell ref="J11:N11"/>
    <mergeCell ref="D7:I7"/>
    <mergeCell ref="C10:F10"/>
    <mergeCell ref="T10:W10"/>
    <mergeCell ref="X10:X11"/>
    <mergeCell ref="B107:B108"/>
    <mergeCell ref="C107:C108"/>
    <mergeCell ref="D107:D108"/>
    <mergeCell ref="F107:F108"/>
    <mergeCell ref="G107:G108"/>
    <mergeCell ref="S107:S108"/>
    <mergeCell ref="H107:H108"/>
    <mergeCell ref="I107:I108"/>
    <mergeCell ref="J107:J108"/>
    <mergeCell ref="K107:K108"/>
    <mergeCell ref="L107:L108"/>
    <mergeCell ref="M107:M108"/>
    <mergeCell ref="N107:N108"/>
    <mergeCell ref="O107:O108"/>
    <mergeCell ref="P107:P108"/>
    <mergeCell ref="Q107:Q108"/>
    <mergeCell ref="R107:R108"/>
    <mergeCell ref="B109:B110"/>
    <mergeCell ref="C109:C110"/>
    <mergeCell ref="D109:D110"/>
    <mergeCell ref="F109:F110"/>
    <mergeCell ref="G109:G110"/>
    <mergeCell ref="S109:S110"/>
    <mergeCell ref="H109:H110"/>
    <mergeCell ref="I109:I110"/>
    <mergeCell ref="J109:J110"/>
    <mergeCell ref="K109:K110"/>
    <mergeCell ref="L109:L110"/>
    <mergeCell ref="M109:M110"/>
    <mergeCell ref="N109:N110"/>
    <mergeCell ref="O109:O110"/>
    <mergeCell ref="P109:P110"/>
    <mergeCell ref="Q109:Q110"/>
    <mergeCell ref="R109:R110"/>
    <mergeCell ref="AD15:AD17"/>
    <mergeCell ref="AD13:AD14"/>
    <mergeCell ref="AD18:AD23"/>
    <mergeCell ref="AD24:AD28"/>
    <mergeCell ref="T109:T110"/>
    <mergeCell ref="U109:U110"/>
    <mergeCell ref="V109:V110"/>
    <mergeCell ref="W109:W110"/>
    <mergeCell ref="X109:X110"/>
    <mergeCell ref="T107:T108"/>
    <mergeCell ref="U107:U108"/>
    <mergeCell ref="V107:V108"/>
    <mergeCell ref="W107:W108"/>
    <mergeCell ref="X107:X108"/>
  </mergeCells>
  <dataValidations count="26">
    <dataValidation type="list" allowBlank="1" showInputMessage="1" showErrorMessage="1" sqref="H142:H144 D15 D13 B13:B15 H13:H14 H17:H19 F19 D20:F20 D17 B17 F13:F17 I83:I84 H84 G83 D83:D86 F83:F86 H86:I86 D75:D81 F75:F81 H75:I81 E75:E86 P75:P86 B64:B70 B29 B35:B53 B75:B86 B104 B113:B115 B117:B118 B126 B141" xr:uid="{BBBA2C9F-A360-4290-B9B9-9320696C4DC6}">
      <formula1>#REF!</formula1>
    </dataValidation>
    <dataValidation allowBlank="1" showInputMessage="1" showErrorMessage="1" promptTitle="A tener en cuenta:" prompt="Se debe asociar la meta al producto." sqref="I117:I118" xr:uid="{C005DA01-B3EC-4C8F-AF3E-6FB10D1619B4}"/>
    <dataValidation type="list" allowBlank="1" showInputMessage="1" showErrorMessage="1" promptTitle="Tener en cuenta" sqref="O77:O80 O86 O75" xr:uid="{CB58202D-8DDE-4523-A1DA-D0D5F86431A3}">
      <formula1>#REF!</formula1>
    </dataValidation>
    <dataValidation type="list" allowBlank="1" showInputMessage="1" showErrorMessage="1" promptTitle="Recuerde" prompt="omo la unidad de medida es porcentaje, la fórmula debe ser una relación de dos variables, multiplicada por 100" sqref="K75:K84 K86" xr:uid="{02C06AAD-CAA9-48BA-B3AC-C553A2736D44}">
      <formula1>#REF!</formula1>
    </dataValidation>
    <dataValidation type="list" allowBlank="1" showInputMessage="1" showErrorMessage="1" sqref="R58:R69 R13:R53 R71:R88 R94:R107 R109 R111:R115 R120:R128 R130 R141:R144" xr:uid="{354F8718-C6C1-4AF3-927A-2AA6DB39239C}">
      <formula1>"Funcionamiento, Inversión, Gestión"</formula1>
    </dataValidation>
    <dataValidation allowBlank="1" showInputMessage="1" showErrorMessage="1" promptTitle="Recuerde:" prompt="si la unidad de medida es porcentaje, la fórmula debe ser una relación de dos variables, multiplicada por 100" sqref="J29 K28:K30" xr:uid="{E3006EAC-54C7-432C-8D5A-7A379033E5D8}"/>
    <dataValidation allowBlank="1" showInputMessage="1" showErrorMessage="1" promptTitle="Tener en Cuenta" prompt="Indique la periocidad en la que realizará el cálculo del indicador: trimestral, semestral, anual." sqref="L29:L32" xr:uid="{629CC68B-CEA6-470C-BFF3-5C7E0729DCDA}"/>
    <dataValidation allowBlank="1" showInputMessage="1" showErrorMessage="1" promptTitle="Tener en cuenta" prompt="Relacionar los códigos del(los) proceso(s) que enmarcan la ejecución de la acción estratégica." sqref="O29:O30" xr:uid="{FE6182D4-3F53-4933-8716-E8A286510308}"/>
    <dataValidation allowBlank="1" showInputMessage="1" showErrorMessage="1" promptTitle="A tener en cuenta:" prompt="Relacione la salida, bien o entregable resultado de la actividad." sqref="H31:H32" xr:uid="{04C92787-ADD1-4033-9BC1-E416BD24DB18}"/>
    <dataValidation allowBlank="1" showInputMessage="1" showErrorMessage="1" promptTitle="Tener en cuenta:" prompt="El valor programado debe ir en porcentaje_x000a_ " sqref="T13:W19 V21:X23 T23:U23 T24:X24 T33:X33 T58:X69 T71:X74 X75:X81 T76:W81 T82:X85 X86 T87:X88 T94:X100 V109:W118 T112:U116 V104:V107 V101:V102 W101:W107 T141" xr:uid="{4133BB15-DD2A-4442-9EB1-96124F40034A}"/>
    <dataValidation allowBlank="1" showInputMessage="1" showErrorMessage="1" promptTitle="Tener en cuenta:" prompt="Relacione la salida, bien o entregable resultado de la acción estratégica_x000a_" sqref="H20:I20" xr:uid="{0CFDB07D-3CAE-4181-A525-EFBE0DCE5D17}"/>
    <dataValidation allowBlank="1" showInputMessage="1" showErrorMessage="1" promptTitle="Recuerde:" prompt="como la unidad de medida es porcentaje, la fórmula debe ser una relación de dos variables, multiplicada por 100" sqref="I14 J17:J19 J13:J14 J30 J33:J34 J21:J28 J69 J62:J63 J71:J85 J87:J88 J95:J104 J107 J109 J111 J120:J128 J141:J144" xr:uid="{C81899B4-59DC-48BA-8454-AABF17926CF3}"/>
    <dataValidation allowBlank="1" showErrorMessage="1" promptTitle="Tener en cuenta" prompt="La acción estratégica debe iniciar con un verbo en infinitivo y debe contribuir al alcance del objetivo estratégico." sqref="I14 J17:J19 J13:J14 J30 J33:J34 J21:J28 J69 J62:J63 J71:J85 J87:J88 J95:J104 J107 J109 J111 J120:J128 J141:J144" xr:uid="{2F54B37F-DE66-485C-98E6-55A6EF59705F}"/>
    <dataValidation allowBlank="1" showInputMessage="1" showErrorMessage="1" promptTitle="Recuerde" prompt="como la unidad de medida es porcentaje, la fórmula debe ser una relación de dos variables, multiplicada por 100" sqref="K13 K33 K21:K27 K69 K66 K60:K62 K71:K88 K94:K107 K109 K111 K120:K128 K141:K144" xr:uid="{DE2D378E-6E55-4A96-AB9E-04EAD90B5B1C}"/>
    <dataValidation allowBlank="1" showInputMessage="1" showErrorMessage="1" promptTitle="Recuerde" prompt="omo la unidad de medida es porcentaje, la fórmula debe ser una relación de dos variables, multiplicada por 100" sqref="K13 K33 K21:K27 K69 K66 K60:K62 K71:K88 K94:K107 K109 K111 K120:K128 K141:K144" xr:uid="{BC16C665-4081-4DBB-8A61-42751AE4869C}"/>
    <dataValidation allowBlank="1" showInputMessage="1" showErrorMessage="1" promptTitle="Tener en Cuenta" prompt="Indique la periocidad en la que realizará el cálculo del indicador:  mensual, trimestral, semestral, anual." sqref="L13:L19 L33:L34 L21:L28 L58:L88 L94:L107 L109 L111:L115 L117:L118 L120:L128 L141:L144" xr:uid="{9FFF0D86-EA19-49E2-94CC-11FD1832BF53}"/>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3:B15 B17 B64:B70 B29 B35:B53 B75:B86 B104 B113:B115 B117:B118 B126 B141" xr:uid="{CA0FF806-9CD6-472C-83BF-D5BE965D95F5}">
      <formula1>#REF!</formula1>
    </dataValidation>
    <dataValidation allowBlank="1" showInputMessage="1" showErrorMessage="1" promptTitle="Tener en cuenta" prompt="Relacionar el código del proceso que enmarca la ejecución de la acción estratégica." sqref="O13:O19 O31:O34 O58:O69 O21:O28 O71:O75 O86:O88 O77:O84 O94:O107 O109 O111:O115 O120:O128 O130 O141:O144" xr:uid="{AA2D0F63-37AF-45AF-BFEE-D608ED83AFFB}"/>
    <dataValidation allowBlank="1" showErrorMessage="1" sqref="M13:N19 M21:N34 M71:N88 O76 M94:N107 M109:N109 M111:N113 M115:N115 M117:N118 M120:N128 M130:N130 M141:N144" xr:uid="{ECF7D604-71D3-47DC-A765-96BF39BD240D}"/>
    <dataValidation allowBlank="1" showInputMessage="1" showErrorMessage="1" promptTitle="Tener en cuenta" prompt="indique el valor del producto o salida a alcanzar en la vigencia, en la misma unidad de medidad de las metas periódo" sqref="I15 I13 I17:I19 I30 T34:X34 I33:I34 H58:H59 I58:I69 I21:I28 I71:I88 G83 J94 I94:I98 I100:I107 I109 I111 I120:I128 I141:I144" xr:uid="{82531B92-5774-4839-9E2C-C51D51AF2253}"/>
    <dataValidation allowBlank="1" showInputMessage="1" showErrorMessage="1" promptTitle="Tener en cuenta" prompt="La acción estratégica debe iniciar con un verbo en infinitivo y debe contribuir al alcance del objetivo estratégico." sqref="H17:H19 G13:H14 G15:G19 J29 K28:K30 G31:G32 G33:H33 G69:H69 J64:J67 J58:J61 H60:H67 G58:G68 G21:H30 G71:H74 G84:G85 G86:H88 G75:G82 H75:H85 G94:H107 I99 G109:H109 G111:H111 G115:H115 G117 H118 G120:H128 I130 H130 G141:H144 G130" xr:uid="{03819C91-3D4E-4DDD-B0C6-85783508E207}"/>
    <dataValidation allowBlank="1" showInputMessage="1" showErrorMessage="1" promptTitle="Tener en cuenta" prompt="teniendo en cuenta la unidad de medida, indique el valor del producto o salida a alcanzar en la vigencia" sqref="I15 I13 I17:I19 H29 I30:I34 T34:X34 H58:H59 I58:I69 I21:I28 I71:I88 G83 J94 I94:I98 I100:I107 I109 I111 I120:I128 I141:I144" xr:uid="{7F4E92D1-8D7A-4741-BF62-FC454E239FA2}"/>
    <dataValidation type="list" allowBlank="1" showInputMessage="1" showErrorMessage="1" sqref="Q13:Q19 Q58:Q69 Q21:Q53 Q71:Q88 Q94:Q107 Q109 Q111:Q115 Q120:Q128 Q130 Q141:Q144" xr:uid="{B4B7F3FA-1E67-403A-8A5D-0A21FAD67AC8}">
      <formula1>"Si, No"</formula1>
    </dataValidation>
    <dataValidation allowBlank="1" showInputMessage="1" showErrorMessage="1" promptTitle="A tener en cuenta:" prompt="Relacione la salida, bien o entregable resultado de la actividad._x000a_" sqref="H13:H14 H17:H19 G29:G30 H33 H69 J64:J67 J58:J61 H60:H67 H21:H27 H71:H82 H84:H88 H94:H107 I99 H109 H111 H115 H118 H120:H128 I130 H141:H144 H130" xr:uid="{37454760-8713-47D3-B902-39AF0DD5864A}"/>
    <dataValidation allowBlank="1" showInputMessage="1" showErrorMessage="1" prompt="El valor programado debe ir en terminos de la unidad de medida._x000a_ " sqref="T12:X12" xr:uid="{101B3A1B-A263-4EFE-9305-1E7AC28294B1}"/>
    <dataValidation allowBlank="1" showErrorMessage="1" promptTitle="Dificultades PA" prompt="Identificar los cuellos de botella que retrasan los planes de acción. _x000a_Es importante enfocar los esfuerzos y análisis a las actividades identificadas como críticas." sqref="FH2:FK2 PD2:PG2 YZ2:ZC2 AIV2:AIY2 ASR2:ASU2 BCN2:BCQ2 BMJ2:BMM2 BWF2:BWI2 CGB2:CGE2 CPX2:CQA2 CZT2:CZW2 DJP2:DJS2 DTL2:DTO2 EDH2:EDK2 END2:ENG2 EWZ2:EXC2 FGV2:FGY2 FQR2:FQU2 GAN2:GAQ2 GKJ2:GKM2 GUF2:GUI2 HEB2:HEE2 HNX2:HOA2 HXT2:HXW2 IHP2:IHS2 IRL2:IRO2 JBH2:JBK2 JLD2:JLG2 JUZ2:JVC2 KEV2:KEY2 KOR2:KOU2 KYN2:KYQ2 LIJ2:LIM2 LSF2:LSI2 MCB2:MCE2 MLX2:MMA2 MVT2:MVW2 NFP2:NFS2 NPL2:NPO2 NZH2:NZK2 OJD2:OJG2 OSZ2:OTC2 PCV2:PCY2 PMR2:PMU2 PWN2:PWQ2 QGJ2:QGM2 QQF2:QQI2 RAB2:RAE2 RJX2:RKA2 RTT2:RTW2 SDP2:SDS2 SNL2:SNO2 SXH2:SXK2 THD2:THG2 TQZ2:TRC2 UAV2:UAY2 UKR2:UKU2 UUN2:UUQ2 VEJ2:VEM2 VOF2:VOI2 VYB2:VYE2 WHX2:WIA2 WRT2:WRW2 O3:P4 WSG7:WSN7 WSJ5:WSQ6 WIK7:WIR7 WIN5:WIU6 VYO7:VYV7 VYR5:VYY6 VOS7:VOZ7 VOV5:VPC6 VEW7:VFD7 VEZ5:VFG6 UVA7:UVH7 UVD5:UVK6 ULE7:ULL7 ULH5:ULO6 UBI7:UBP7 UBL5:UBS6 TRM7:TRT7 TRP5:TRW6 THQ7:THX7 THT5:TIA6 SXU7:SYB7 SXX5:SYE6 SNY7:SOF7 SOB5:SOI6 SEC7:SEJ7 SEF5:SEM6 RUG7:RUN7 RUJ5:RUQ6 RKK7:RKR7 RKN5:RKU6 RAO7:RAV7 RAR5:RAY6 QQS7:QQZ7 QQV5:QRC6 QGW7:QHD7 QGZ5:QHG6 PXA7:PXH7 PXD5:PXK6 PNE7:PNL7 PNH5:PNO6 PDI7:PDP7 PDL5:PDS6 OTM7:OTT7 OTP5:OTW6 OJQ7:OJX7 OJT5:OKA6 NZU7:OAB7 NZX5:OAE6 NPY7:NQF7 NQB5:NQI6 NGC7:NGJ7 NGF5:NGM6 MWG7:MWN7 MWJ5:MWQ6 MMK7:MMR7 MMN5:MMU6 MCO7:MCV7 MCR5:MCY6 LSS7:LSZ7 LSV5:LTC6 LIW7:LJD7 LIZ5:LJG6 KZA7:KZH7 KZD5:KZK6 KPE7:KPL7 KPH5:KPO6 KFI7:KFP7 KFL5:KFS6 JVM7:JVT7 JVP5:JVW6 JLQ7:JLX7 JLT5:JMA6 JBU7:JCB7 JBX5:JCE6 IRY7:ISF7 ISB5:ISI6 IIC7:IIJ7 IIF5:IIM6 HYG7:HYN7 HYJ5:HYQ6 HOK7:HOR7 HON5:HOU6 HEO7:HEV7 HER5:HEY6 GUS7:GUZ7 GUV5:GVC6 GKW7:GLD7 GKZ5:GLG6 GBA7:GBH7 GBD5:GBK6 FRE7:FRL7 FRH5:FRO6 FHI7:FHP7 FHL5:FHS6 EXM7:EXT7 EXP5:EXW6 ENQ7:ENX7 ENT5:EOA6 EDU7:EEB7 EDX5:EEE6 DTY7:DUF7 DUB5:DUI6 DKC7:DKJ7 DKF5:DKM6 DAG7:DAN7 DAJ5:DAQ6 CQK7:CQR7 CQN5:CQU6 CGO7:CGV7 CGR5:CGY6 BWS7:BWZ7 BWV5:BXC6 BMW7:BND7 BMZ5:BNG6 BDA7:BDH7 BDD5:BDK6 ATE7:ATL7 ATH5:ATO6 AJI7:AJP7 AJL5:AJS6 ZM7:ZT7 ZP5:ZW6 PQ7:PX7 PT5:QA6 FU7:GB7 FX5:GE6 WRV7 WRY5:WRY6 WHZ7 WIC5:WIC6 VYD7 VYG5:VYG6 VOH7 VOK5:VOK6 VEL7 VEO5:VEO6 UUP7 UUS5:UUS6 UKT7 UKW5:UKW6 UAX7 UBA5:UBA6 TRB7 TRE5:TRE6 THF7 THI5:THI6 SXJ7 SXM5:SXM6 SNN7 SNQ5:SNQ6 SDR7 SDU5:SDU6 RTV7 RTY5:RTY6 RJZ7 RKC5:RKC6 RAD7 RAG5:RAG6 QQH7 QQK5:QQK6 QGL7 QGO5:QGO6 PWP7 PWS5:PWS6 PMT7 PMW5:PMW6 PCX7 PDA5:PDA6 OTB7 OTE5:OTE6 OJF7 OJI5:OJI6 NZJ7 NZM5:NZM6 NPN7 NPQ5:NPQ6 NFR7 NFU5:NFU6 MVV7 MVY5:MVY6 MLZ7 MMC5:MMC6 MCD7 MCG5:MCG6 LSH7 LSK5:LSK6 LIL7 LIO5:LIO6 KYP7 KYS5:KYS6 KOT7 KOW5:KOW6 KEX7 KFA5:KFA6 JVB7 JVE5:JVE6 JLF7 JLI5:JLI6 JBJ7 JBM5:JBM6 IRN7 IRQ5:IRQ6 IHR7 IHU5:IHU6 HXV7 HXY5:HXY6 HNZ7 HOC5:HOC6 HED7 HEG5:HEG6 GUH7 GUK5:GUK6 GKL7 GKO5:GKO6 GAP7 GAS5:GAS6 FQT7 FQW5:FQW6 FGX7 FHA5:FHA6 EXB7 EXE5:EXE6 ENF7 ENI5:ENI6 EDJ7 EDM5:EDM6 DTN7 DTQ5:DTQ6 DJR7 DJU5:DJU6 CZV7 CZY5:CZY6 CPZ7 CQC5:CQC6 CGD7 CGG5:CGG6 BWH7 BWK5:BWK6 BML7 BMO5:BMO6 BCP7 BCS5:BCS6 AST7 ASW5:ASW6 AIX7 AJA5:AJA6 ZB7 ZE5:ZE6 PF7 PI5:PI6 FJ7 FM5:FM6 PI8:PI9 ZE8:ZE9 AJA8:AJA9 ASW8:ASW9 BCS8:BCS9 BMO8:BMO9 BWK8:BWK9 CGG8:CGG9 CQC8:CQC9 CZY8:CZY9 DJU8:DJU9 DTQ8:DTQ9 EDM8:EDM9 ENI8:ENI9 EXE8:EXE9 FHA8:FHA9 FQW8:FQW9 GAS8:GAS9 GKO8:GKO9 GUK8:GUK9 HEG8:HEG9 HOC8:HOC9 HXY8:HXY9 IHU8:IHU9 IRQ8:IRQ9 JBM8:JBM9 JLI8:JLI9 JVE8:JVE9 KFA8:KFA9 KOW8:KOW9 KYS8:KYS9 LIO8:LIO9 LSK8:LSK9 MCG8:MCG9 MMC8:MMC9 MVY8:MVY9 NFU8:NFU9 NPQ8:NPQ9 NZM8:NZM9 OJI8:OJI9 OTE8:OTE9 PDA8:PDA9 PMW8:PMW9 PWS8:PWS9 QGO8:QGO9 QQK8:QQK9 RAG8:RAG9 RKC8:RKC9 RTY8:RTY9 SDU8:SDU9 SNQ8:SNQ9 SXM8:SXM9 THI8:THI9 TRE8:TRE9 UBA8:UBA9 UKW8:UKW9 UUS8:UUS9 VEO8:VEO9 VOK8:VOK9 VYG8:VYG9 WIC8:WIC9 WRY8:WRY9 FX8:GE9 PT8:QA9 ZP8:ZW9 AJL8:AJS9 ATH8:ATO9 BDD8:BDK9 BMZ8:BNG9 BWV8:BXC9 CGR8:CGY9 CQN8:CQU9 DAJ8:DAQ9 DKF8:DKM9 DUB8:DUI9 EDX8:EEE9 ENT8:EOA9 EXP8:EXW9 FHL8:FHS9 FRH8:FRO9 GBD8:GBK9 GKZ8:GLG9 GUV8:GVC9 HER8:HEY9 HON8:HOU9 HYJ8:HYQ9 IIF8:IIM9 ISB8:ISI9 JBX8:JCE9 JLT8:JMA9 JVP8:JVW9 KFL8:KFS9 KPH8:KPO9 KZD8:KZK9 LIZ8:LJG9 LSV8:LTC9 MCR8:MCY9 MMN8:MMU9 MWJ8:MWQ9 NGF8:NGM9 NQB8:NQI9 NZX8:OAE9 OJT8:OKA9 OTP8:OTW9 PDL8:PDS9 PNH8:PNO9 PXD8:PXK9 QGZ8:QHG9 QQV8:QRC9 RAR8:RAY9 RKN8:RKU9 RUJ8:RUQ9 SEF8:SEM9 SOB8:SOI9 SXX8:SYE9 THT8:TIA9 TRP8:TRW9 UBL8:UBS9 ULH8:ULO9 UVD8:UVK9 VEZ8:VFG9 VOV8:VPC9 VYR8:VYY9 WIN8:WIU9 WSJ8:WSQ9 FM8:FM9 C3:G3 C4:H4 I3:K4 C9:R9 O85" xr:uid="{725CB32E-E639-4896-9687-68739707FEC8}"/>
  </dataValidations>
  <pageMargins left="0.7" right="0.7" top="0.75" bottom="0.75" header="0.3" footer="0.3"/>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6642AE-C76D-4814-A882-F61C02E3E401}">
          <x14:formula1>
            <xm:f>'Mapa Estratégico'!$A$3:$A$18</xm:f>
          </x14:formula1>
          <xm:sqref>B54:B57 B89:B93 B119 B129 B149:B1048576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SharedWithUsers xmlns="3821c6fd-856b-4ed6-a963-031913f18ffa">
      <UserInfo>
        <DisplayName>Yanny Eribeth Clavijo Hernandez</DisplayName>
        <AccountId>257</AccountId>
        <AccountType/>
      </UserInfo>
      <UserInfo>
        <DisplayName>Sandra Liliana Ariza Bermudez</DisplayName>
        <AccountId>25</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AF3C56-AA9E-4BB2-BD03-8AE1684260EE}">
  <ds:schemaRefs>
    <ds:schemaRef ds:uri="http://schemas.microsoft.com/sharepoint/v3/contenttype/forms"/>
  </ds:schemaRefs>
</ds:datastoreItem>
</file>

<file path=customXml/itemProps2.xml><?xml version="1.0" encoding="utf-8"?>
<ds:datastoreItem xmlns:ds="http://schemas.openxmlformats.org/officeDocument/2006/customXml" ds:itemID="{43AC0B92-48AF-4131-A561-6C0E9E196321}">
  <ds:schemaRefs>
    <ds:schemaRef ds:uri="http://schemas.microsoft.com/office/2006/metadata/properties"/>
    <ds:schemaRef ds:uri="http://schemas.microsoft.com/office/infopath/2007/PartnerControls"/>
    <ds:schemaRef ds:uri="38393dd4-b14b-4c7c-b039-ed15de34e4a0"/>
    <ds:schemaRef ds:uri="3821c6fd-856b-4ed6-a963-031913f18ffa"/>
  </ds:schemaRefs>
</ds:datastoreItem>
</file>

<file path=customXml/itemProps3.xml><?xml version="1.0" encoding="utf-8"?>
<ds:datastoreItem xmlns:ds="http://schemas.openxmlformats.org/officeDocument/2006/customXml" ds:itemID="{2074CE91-7B70-4668-A23D-74A668227B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Plan de Acción </vt:lpstr>
      <vt:lpstr>Instructivo</vt:lpstr>
      <vt:lpstr>Mapa Estratégico</vt:lpstr>
      <vt:lpstr>Control de Cambios</vt:lpstr>
      <vt:lpstr>Listas</vt:lpstr>
      <vt:lpstr>Info CIGD</vt:lpstr>
      <vt:lpstr>'Mapa Estratégico'!Área_de_impresión</vt:lpstr>
      <vt:lpstr>'Plan de Acción '!Área_de_impresión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Hernando Bravo Velandia</dc:creator>
  <cp:keywords/>
  <dc:description/>
  <cp:lastModifiedBy>Myriam Villamil Barbosa</cp:lastModifiedBy>
  <cp:revision/>
  <dcterms:created xsi:type="dcterms:W3CDTF">2013-05-08T20:17:57Z</dcterms:created>
  <dcterms:modified xsi:type="dcterms:W3CDTF">2024-05-09T12:53:52Z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