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dgov-my.sharepoint.com/personal/amgonzalezz_shd_gov_co2/Documents/Documentos/Andrea G/VF/Concejo/2do_semestre_2025-dic/"/>
    </mc:Choice>
  </mc:AlternateContent>
  <xr:revisionPtr revIDLastSave="0" documentId="8_{770F810D-31F8-4158-BB0B-0E3DEF5F2BE6}" xr6:coauthVersionLast="47" xr6:coauthVersionMax="47" xr10:uidLastSave="{00000000-0000-0000-0000-000000000000}"/>
  <bookViews>
    <workbookView xWindow="-108" yWindow="-108" windowWidth="23256" windowHeight="13896" firstSheet="6" activeTab="6" xr2:uid="{98747DDC-B0C0-436E-A2F4-5ED76B7F7888}"/>
  </bookViews>
  <sheets>
    <sheet name="Ac_647_2016" sheetId="1" r:id="rId1"/>
    <sheet name="Ac_711_2018" sheetId="3" r:id="rId2"/>
    <sheet name="Ac_743_2019" sheetId="4" r:id="rId3"/>
    <sheet name="Ac_691_2017" sheetId="2" r:id="rId4"/>
    <sheet name="Ac_725_2018" sheetId="5" r:id="rId5"/>
    <sheet name="ACTAS_CONFIS_INV_2025" sheetId="6" r:id="rId6"/>
    <sheet name="ACTAS_CONFIS_FUN_2025" sheetId="7" r:id="rId7"/>
    <sheet name="EjecuciónVF_2025_Dic" sheetId="9" r:id="rId8"/>
    <sheet name="Actas_CONFIS_2025_diciembre 31" sheetId="10" r:id="rId9"/>
  </sheets>
  <definedNames>
    <definedName name="_xlnm._FilterDatabase" localSheetId="8" hidden="1">'Actas_CONFIS_2025_diciembre 31'!$B$5:$C$197</definedName>
    <definedName name="_xlnm._FilterDatabase" localSheetId="6" hidden="1">ACTAS_CONFIS_FUN_2025!$B$3:$F$44</definedName>
    <definedName name="_xlnm._FilterDatabase" localSheetId="5" hidden="1">ACTAS_CONFIS_INV_2025!$B$3:$E$67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7" l="1"/>
  <c r="D8" i="7"/>
  <c r="C8" i="7"/>
  <c r="C42" i="7" s="1"/>
  <c r="B104" i="9" l="1"/>
  <c r="B106" i="9" l="1"/>
  <c r="B108" i="9" s="1"/>
  <c r="C104" i="9"/>
  <c r="C106" i="9" s="1"/>
  <c r="C108" i="9" s="1"/>
  <c r="C103" i="9"/>
  <c r="B103" i="9"/>
  <c r="C102" i="9"/>
  <c r="B102" i="9"/>
  <c r="C101" i="9"/>
  <c r="B101" i="9"/>
  <c r="C100" i="9"/>
  <c r="B100" i="9"/>
  <c r="C99" i="9"/>
  <c r="B99" i="9"/>
  <c r="C98" i="9"/>
  <c r="B98" i="9"/>
  <c r="C32" i="9"/>
  <c r="D32" i="9"/>
  <c r="B32" i="9"/>
  <c r="B10" i="9"/>
  <c r="D90" i="9"/>
  <c r="C90" i="9"/>
  <c r="B90" i="9"/>
  <c r="B89" i="9" s="1"/>
  <c r="D89" i="9"/>
  <c r="C89" i="9"/>
  <c r="D86" i="9"/>
  <c r="C86" i="9"/>
  <c r="B86" i="9"/>
  <c r="D83" i="9"/>
  <c r="C83" i="9"/>
  <c r="B83" i="9"/>
  <c r="D79" i="9"/>
  <c r="C79" i="9"/>
  <c r="B79" i="9"/>
  <c r="D77" i="9"/>
  <c r="C77" i="9"/>
  <c r="B77" i="9"/>
  <c r="D74" i="9"/>
  <c r="C74" i="9"/>
  <c r="B74" i="9"/>
  <c r="D72" i="9"/>
  <c r="C72" i="9"/>
  <c r="B72" i="9"/>
  <c r="D64" i="9"/>
  <c r="C64" i="9"/>
  <c r="B64" i="9"/>
  <c r="D61" i="9"/>
  <c r="C61" i="9"/>
  <c r="B61" i="9"/>
  <c r="D59" i="9"/>
  <c r="C59" i="9"/>
  <c r="B59" i="9"/>
  <c r="D57" i="9"/>
  <c r="C57" i="9"/>
  <c r="B57" i="9"/>
  <c r="D54" i="9"/>
  <c r="C54" i="9"/>
  <c r="B54" i="9"/>
  <c r="D51" i="9"/>
  <c r="C51" i="9"/>
  <c r="B51" i="9"/>
  <c r="D42" i="9"/>
  <c r="C42" i="9"/>
  <c r="B42" i="9"/>
  <c r="D40" i="9"/>
  <c r="C40" i="9"/>
  <c r="B40" i="9"/>
  <c r="D38" i="9"/>
  <c r="C38" i="9"/>
  <c r="B38" i="9"/>
  <c r="D36" i="9"/>
  <c r="C36" i="9"/>
  <c r="B36" i="9"/>
  <c r="D34" i="9"/>
  <c r="C34" i="9"/>
  <c r="B34" i="9"/>
  <c r="D29" i="9"/>
  <c r="C29" i="9"/>
  <c r="B29" i="9"/>
  <c r="D27" i="9"/>
  <c r="C27" i="9"/>
  <c r="B27" i="9"/>
  <c r="D25" i="9"/>
  <c r="C25" i="9"/>
  <c r="B25" i="9"/>
  <c r="D23" i="9"/>
  <c r="C23" i="9"/>
  <c r="B23" i="9"/>
  <c r="D21" i="9"/>
  <c r="C21" i="9"/>
  <c r="B21" i="9"/>
  <c r="D18" i="9"/>
  <c r="C18" i="9"/>
  <c r="B18" i="9"/>
  <c r="D16" i="9"/>
  <c r="C16" i="9"/>
  <c r="B16" i="9"/>
  <c r="D14" i="9"/>
  <c r="C14" i="9"/>
  <c r="B14" i="9"/>
  <c r="D10" i="9"/>
  <c r="C10" i="9"/>
  <c r="C9" i="9" l="1"/>
  <c r="B9" i="9"/>
  <c r="D9" i="9"/>
  <c r="C82" i="9"/>
  <c r="B82" i="9"/>
  <c r="D82" i="9"/>
  <c r="B93" i="9"/>
  <c r="D93" i="9" l="1"/>
  <c r="C93" i="9"/>
  <c r="E62" i="7" l="1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64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63" i="7" l="1"/>
  <c r="D83" i="6" l="1"/>
  <c r="C83" i="6"/>
  <c r="E64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83" i="6" l="1"/>
</calcChain>
</file>

<file path=xl/sharedStrings.xml><?xml version="1.0" encoding="utf-8"?>
<sst xmlns="http://schemas.openxmlformats.org/spreadsheetml/2006/main" count="509" uniqueCount="242">
  <si>
    <t>Ejecución Acuerdo 647 de 2016 (Millones de $)</t>
  </si>
  <si>
    <t>Entidad</t>
  </si>
  <si>
    <t>Autorización Vigencia           2017-2026</t>
  </si>
  <si>
    <t>Ejecución 2017-2024</t>
  </si>
  <si>
    <t>Apropiación Vigente 2025</t>
  </si>
  <si>
    <t>112 Secretaría de Educación del Distrito (SED)</t>
  </si>
  <si>
    <t>Ejecución Acuerdo 691 de 2017 (Millones de $)</t>
  </si>
  <si>
    <t>Autorización Vigencia           2018-2041</t>
  </si>
  <si>
    <t>Ejecución 2018-2024</t>
  </si>
  <si>
    <t>111 Secretaría Distrital de Hacienda (SHD) - Unidad Ejecutora 02 </t>
  </si>
  <si>
    <t>Ejecución 2025 (a 31 de dic)</t>
  </si>
  <si>
    <t>Ejecución Acuerdo 711 de 2018 (Millones de $)</t>
  </si>
  <si>
    <t>Autorización Vigencia           2019-2028</t>
  </si>
  <si>
    <t>Ejecución 2019-2024</t>
  </si>
  <si>
    <t>Ejecución Acuerdo 743 de 2019 (Millones de $)</t>
  </si>
  <si>
    <t>Autorización Vigencia           2023-2037</t>
  </si>
  <si>
    <t>Ejecución 2023 a 2024</t>
  </si>
  <si>
    <t>201 Fondo Financiero Distrital de Salud (FFDS)</t>
  </si>
  <si>
    <t>Ejecución Acuerdo 725 de 2018 (Millones de $)</t>
  </si>
  <si>
    <t>Autorización Vigencia           2019-2027</t>
  </si>
  <si>
    <t>Vigencias Futuras en ejecución 2025 por Entidad para Gastos de Inversión (Millones de $)</t>
  </si>
  <si>
    <t>Apropiación Disponible 2025</t>
  </si>
  <si>
    <t>Act.008_24</t>
  </si>
  <si>
    <t>Act.011_24</t>
  </si>
  <si>
    <t>Act.013_24</t>
  </si>
  <si>
    <t>Act.018_23</t>
  </si>
  <si>
    <t>Act.010_24</t>
  </si>
  <si>
    <t>Act.012_24</t>
  </si>
  <si>
    <t>Act.014_24</t>
  </si>
  <si>
    <t>Act.016_24</t>
  </si>
  <si>
    <t>Act.008_23</t>
  </si>
  <si>
    <t>Act.026_22</t>
  </si>
  <si>
    <t>Act.023_24</t>
  </si>
  <si>
    <t>Act.018_24</t>
  </si>
  <si>
    <t>Act.006_23</t>
  </si>
  <si>
    <t>Act.012_22</t>
  </si>
  <si>
    <t>Act.002_23</t>
  </si>
  <si>
    <t>Total general</t>
  </si>
  <si>
    <t>Elaboró : Dirección Distrital de Presupuesto / Subdirección de Finanzas Distritales</t>
  </si>
  <si>
    <t>Fuente : Sistema BogData -</t>
  </si>
  <si>
    <r>
      <rPr>
        <b/>
        <u/>
        <sz val="8"/>
        <color theme="1"/>
        <rFont val="Aptos Narrow"/>
        <family val="2"/>
        <scheme val="minor"/>
      </rPr>
      <t>Nota :</t>
    </r>
    <r>
      <rPr>
        <b/>
        <sz val="8"/>
        <color theme="1"/>
        <rFont val="Aptos Narrow"/>
        <family val="2"/>
        <scheme val="minor"/>
      </rPr>
      <t xml:space="preserve"> Incluye ejecución fondo  Servicio a la deuda por parte de la unidad 03 de la SHD</t>
    </r>
  </si>
  <si>
    <t>Vigencias Futuras - Aprobadas por Entidad</t>
  </si>
  <si>
    <t>112 SED</t>
  </si>
  <si>
    <t>122 SDIS</t>
  </si>
  <si>
    <t>201 FFDS</t>
  </si>
  <si>
    <t>501 ATENEA</t>
  </si>
  <si>
    <t>204 IDU</t>
  </si>
  <si>
    <t>111 SDH</t>
  </si>
  <si>
    <t>118 SDHT</t>
  </si>
  <si>
    <t>113 SDMv</t>
  </si>
  <si>
    <t>126 SDAM</t>
  </si>
  <si>
    <t>137 SDSCJ</t>
  </si>
  <si>
    <t>215 FUGA</t>
  </si>
  <si>
    <t>OTRAS ENTIDADES</t>
  </si>
  <si>
    <t>117 SDDE</t>
  </si>
  <si>
    <t>Fuente . Base ejecuciones presupuestales sistema BogData -</t>
  </si>
  <si>
    <t>Vigencias Futuras - Seguimiento diciembre 2025</t>
  </si>
  <si>
    <t>Compromisos Acumulados a 31 de diciembre 2025</t>
  </si>
  <si>
    <t>% Ejecución  2025_Dic</t>
  </si>
  <si>
    <t>0105 - Veeduría Distrital</t>
  </si>
  <si>
    <t>Act.22_24</t>
  </si>
  <si>
    <t>0111 - Secretaría Distrital de Hacienda</t>
  </si>
  <si>
    <t>Act.014_22</t>
  </si>
  <si>
    <t>0112 - Secretaría de Educación del Distrito</t>
  </si>
  <si>
    <t>0113 - Secretaría Distrital de Movilidad</t>
  </si>
  <si>
    <t>0117 - Secretaría Distrital de Desarrollo Económico</t>
  </si>
  <si>
    <t>0118 - Secretaría Distrital del Hábitat</t>
  </si>
  <si>
    <t>Act.022_23 - Act.023_24</t>
  </si>
  <si>
    <t>0120 - Secretaría Distrital de Planeación</t>
  </si>
  <si>
    <t>0122 - Secretaría Distrital de Integración Social</t>
  </si>
  <si>
    <t>0126 - Secretaría Distrital de Ambiente</t>
  </si>
  <si>
    <t>0137 - Secretaría Distrital de Seguridad, Convivencia y Justicia</t>
  </si>
  <si>
    <t>0201 - Fondo Financiero de Salud</t>
  </si>
  <si>
    <t>Act. 020_24</t>
  </si>
  <si>
    <t>0204 - Instituto de Desarrollo Urbano</t>
  </si>
  <si>
    <t>0208 - Caja de Vivienda Popular</t>
  </si>
  <si>
    <t>0213 - Instituto Distrital del Patrimonio Cultural</t>
  </si>
  <si>
    <t>0215 - Fundación Gilberto Alzate Avendaño</t>
  </si>
  <si>
    <t>0226 - Unidad Administrativa Especial de Catastro Distrital</t>
  </si>
  <si>
    <t>0228 - Unidad Administrativa Especial de Servicios Públicos</t>
  </si>
  <si>
    <t>0501 - Agencia Distrital para la Educación Superior la Ciencia y la Tecnología</t>
  </si>
  <si>
    <t>Compromisos Acumulados ene a dic 2025</t>
  </si>
  <si>
    <t>% Ejecución  2025_dic</t>
  </si>
  <si>
    <t>Vigencias Futuras en ejecución 2025 por Entidad para Gastos de Funcionamiento (Millones de $)</t>
  </si>
  <si>
    <t>0104 - Secretaría General</t>
  </si>
  <si>
    <t>Act.006_24</t>
  </si>
  <si>
    <t>0110 - Secretaría Distrital de Gobierno</t>
  </si>
  <si>
    <t>Act.002_24</t>
  </si>
  <si>
    <t>0206 - Fondo de Prestaciones Económicas, Cesantias y Pensiones</t>
  </si>
  <si>
    <t>0227 - Unidad Administrativa Especial de Rehabilitación y Mantenimiento Vial</t>
  </si>
  <si>
    <t>0235 - Contraloría de Bogotá</t>
  </si>
  <si>
    <t>AUTORIZACION DDP</t>
  </si>
  <si>
    <t>102 - Personería Distrital</t>
  </si>
  <si>
    <t>112 - Secretaría de Educación del Distrito</t>
  </si>
  <si>
    <t>104 SGD</t>
  </si>
  <si>
    <t>110 SDG</t>
  </si>
  <si>
    <t>227 UAERMV</t>
  </si>
  <si>
    <t>235 Contraloría</t>
  </si>
  <si>
    <t>105 Veeduría</t>
  </si>
  <si>
    <t>226 UAECD</t>
  </si>
  <si>
    <t>0102 - Personería Distrital</t>
  </si>
  <si>
    <t>0119 - Secretaría Distrital de Cultura, Recreación y Deporte</t>
  </si>
  <si>
    <t>102  PERSO</t>
  </si>
  <si>
    <t>112  SED</t>
  </si>
  <si>
    <t>206  FONCEP</t>
  </si>
  <si>
    <t>120  SDP</t>
  </si>
  <si>
    <t>204  IDU</t>
  </si>
  <si>
    <t>Vigencias Futuras en ejecución por fuentes de financiación 2025</t>
  </si>
  <si>
    <t>Presupuesto Anual Distrital</t>
  </si>
  <si>
    <t>Concepto</t>
  </si>
  <si>
    <t>Apropiación Disponible
2025</t>
  </si>
  <si>
    <t>Compromisos Acumulados</t>
  </si>
  <si>
    <t>Giros Acumulados</t>
  </si>
  <si>
    <t>I. VIGENCIAS FUTURAS ORDINARIAS</t>
  </si>
  <si>
    <t>Acuerdo 691 de 2017</t>
  </si>
  <si>
    <t>REAF-Sobretasa a la gasolina</t>
  </si>
  <si>
    <t>VA-Crédito</t>
  </si>
  <si>
    <t>VA-CRÉDITO ACUERDO 840 DE 2022</t>
  </si>
  <si>
    <t xml:space="preserve"> Acuerdo 725 de 2018</t>
  </si>
  <si>
    <t>Ingresos corrientes</t>
  </si>
  <si>
    <t>Acta Confis No. 12_2022_ATENEA</t>
  </si>
  <si>
    <t>Acta Confis No. 14_2022_SHD-LINEA METRO2-TRONCAL CL13</t>
  </si>
  <si>
    <t>Tasa Aeroportuaria-Troncal Cll 13</t>
  </si>
  <si>
    <t>Acta Confis No. 26_2022_FFDS</t>
  </si>
  <si>
    <t>Acta Confis No. 002_2023_ATENEA</t>
  </si>
  <si>
    <t>Acta Confis No. 006_2023_IDU</t>
  </si>
  <si>
    <t>Recursos de Crédito</t>
  </si>
  <si>
    <t>Acta Confis No. 008_2023_SDHT</t>
  </si>
  <si>
    <t>Acta Confis No. 018_2023_SED_ATENEA</t>
  </si>
  <si>
    <t>Acta Confis No. 002_2024_Contraloria_SDP</t>
  </si>
  <si>
    <t>Acta Confis No. 003_2024_SG</t>
  </si>
  <si>
    <t>Acta Confis No. 006_2024_VD</t>
  </si>
  <si>
    <t>Acta Confis No. 008_2024_SDH-01_SDH-03_SDG_FONCEP_SDE</t>
  </si>
  <si>
    <t>Acta Confis No. 010_2024_SDMv_SED_UARMV_SDIS_IDU_SDE</t>
  </si>
  <si>
    <t>Ingresos corrientes (Semaforización)</t>
  </si>
  <si>
    <t>Ingresos corrientes (Multas de Transito)</t>
  </si>
  <si>
    <t>RB Administrados destinacion especifica</t>
  </si>
  <si>
    <t>Transferencias de la Nación (SGP educación)</t>
  </si>
  <si>
    <t>VA-Estampilla propersonas mayores</t>
  </si>
  <si>
    <t>VA-Valorización Acuerdo 724 de 2018</t>
  </si>
  <si>
    <t>Acta Confis No. 011_2024_SDH-01_CVP_SDIS_IDPC</t>
  </si>
  <si>
    <t>Ingresos corrientes - VA-Estampilla propersonas mayores</t>
  </si>
  <si>
    <t>Acta Confis No. 012_2024_SDA_UAECD_SDP_UAESP_SED_FFDS</t>
  </si>
  <si>
    <t>Acta Confis No. 013_2024_FFDS_SED_ATENEA_SHD-01</t>
  </si>
  <si>
    <t>Acta Confis No. 014_2024_SED_SDSCJ_SDHT</t>
  </si>
  <si>
    <t>Acta Confis No. 016_2024_SDDE_ATENEA_FFDS_SDS_SDHT</t>
  </si>
  <si>
    <t>Ingresos corrientes - VA-Administrados de destinación especifica</t>
  </si>
  <si>
    <t>VA-SGP propósito general</t>
  </si>
  <si>
    <t>VA-SGP Salud-salud pública</t>
  </si>
  <si>
    <t>Acta Confis No. 018_2024_IDU</t>
  </si>
  <si>
    <t>Recursos de Crédito-Acuerdo 840_2022</t>
  </si>
  <si>
    <t>Acta Confis No. 020_2024_FFDS</t>
  </si>
  <si>
    <t>Recursos de Crédito-Crédito MIGA-</t>
  </si>
  <si>
    <t>Acta Confis No. 022_2024_VEEDURIA</t>
  </si>
  <si>
    <t>Acta Confis No. 023_2024_FUGA_ FFDS</t>
  </si>
  <si>
    <t>II. VIGENCIAS FUTURAS EXCEPCIONALES</t>
  </si>
  <si>
    <t xml:space="preserve"> Acuerdo 647 de 2016</t>
  </si>
  <si>
    <t xml:space="preserve"> Acuerdo 711 de 2018</t>
  </si>
  <si>
    <t>Transferencias de la Nación (SGP)</t>
  </si>
  <si>
    <t>III. VIGENCIAS FUTURAS EXCEPCIONALES- APP</t>
  </si>
  <si>
    <t xml:space="preserve"> Acuerdo 743 de 2019_FFDS</t>
  </si>
  <si>
    <t>Ingreso Corriente  RB-Administrados de destinación especifica</t>
  </si>
  <si>
    <t>TOTALES</t>
  </si>
  <si>
    <t>Fuente . Base ejecuciones presupuestales BogData</t>
  </si>
  <si>
    <r>
      <t>Acta Confis No. 022_2023_SDHT/</t>
    </r>
    <r>
      <rPr>
        <b/>
        <sz val="11"/>
        <color rgb="FFFF0000"/>
        <rFont val="Calibri"/>
        <family val="2"/>
      </rPr>
      <t>REPRO</t>
    </r>
    <r>
      <rPr>
        <b/>
        <sz val="11"/>
        <rFont val="Calibri"/>
        <family val="2"/>
      </rPr>
      <t xml:space="preserve"> Acta Confis No. 023_2024</t>
    </r>
  </si>
  <si>
    <r>
      <t xml:space="preserve">Autorizaciones </t>
    </r>
    <r>
      <rPr>
        <b/>
        <sz val="11"/>
        <color rgb="FF7030A0"/>
        <rFont val="Calibri"/>
        <family val="2"/>
      </rPr>
      <t xml:space="preserve">DDP 001 a 010_2024 </t>
    </r>
    <r>
      <rPr>
        <b/>
        <sz val="11"/>
        <rFont val="Calibri"/>
        <family val="2"/>
      </rPr>
      <t>Fuga_SHD_FFDS_SDDE_SED_PERSONERIA_UAECD_SCRD_SHD</t>
    </r>
  </si>
  <si>
    <t xml:space="preserve">Seguimiento mes de diciembre - Cifras en millones de pesos - </t>
  </si>
  <si>
    <t>Actas CONFIS 2025</t>
  </si>
  <si>
    <t>Valores constantes de autorización</t>
  </si>
  <si>
    <t>Aprobadas en la vigencia 2025 por entidad, proyecto y fuente</t>
  </si>
  <si>
    <t>Act.001_25</t>
  </si>
  <si>
    <t>Funcionamiento</t>
  </si>
  <si>
    <t>Inversión</t>
  </si>
  <si>
    <t>113 - SECRETARÍA DISTRITAL MOVILIDAD</t>
  </si>
  <si>
    <t>501 - ATENEA</t>
  </si>
  <si>
    <t>120 - Secretaría Distrital de Planeación</t>
  </si>
  <si>
    <t>235 - Contraloria</t>
  </si>
  <si>
    <t>111-01 Secretaría Distrital de Hacienda</t>
  </si>
  <si>
    <t>Act.002_25</t>
  </si>
  <si>
    <t>104 - Secretaría General</t>
  </si>
  <si>
    <t>Act.004_25</t>
  </si>
  <si>
    <t>222 - IDARTES</t>
  </si>
  <si>
    <t>118 - Secretaría Distrital del Hábitat</t>
  </si>
  <si>
    <t>Act.005_25</t>
  </si>
  <si>
    <t>204 - Instituto de Desarrollo Urbano - IDU</t>
  </si>
  <si>
    <t>Act.007_25</t>
  </si>
  <si>
    <t>201 - Fondo Financiero de Salud - FFDS</t>
  </si>
  <si>
    <t>122 - Secretaría Distrital Integración Social</t>
  </si>
  <si>
    <t>ServDeuda</t>
  </si>
  <si>
    <t>111-03 Secretaría Distrital de Hacienda</t>
  </si>
  <si>
    <t>110 - Secretaría Distrital de Gobierno</t>
  </si>
  <si>
    <t>117 - SECRETARÍA DISTRITAL DE DESARROLLO ECONÓMICO</t>
  </si>
  <si>
    <t>206 - FONCEP</t>
  </si>
  <si>
    <t>Act.008_25</t>
  </si>
  <si>
    <t>137 - Secretaría Seguridad C y J</t>
  </si>
  <si>
    <t>211 - IDRD</t>
  </si>
  <si>
    <t>260 - Canal Capital</t>
  </si>
  <si>
    <t>126 - Secretaría Distrital de Ambiente</t>
  </si>
  <si>
    <t>227 - UARMV</t>
  </si>
  <si>
    <t>Act.009_25</t>
  </si>
  <si>
    <t>Act.010_25</t>
  </si>
  <si>
    <t>121 - SECRETARÍA DE LA MUJER</t>
  </si>
  <si>
    <t>Act.011_25</t>
  </si>
  <si>
    <t>226 - UAECD</t>
  </si>
  <si>
    <t>228 - UAESP</t>
  </si>
  <si>
    <t>Act.012_25</t>
  </si>
  <si>
    <t>200 - IPES</t>
  </si>
  <si>
    <t>Act.013_25</t>
  </si>
  <si>
    <t>229 - IDPYBA</t>
  </si>
  <si>
    <t>262 - Transmilenio SA-Cll 13</t>
  </si>
  <si>
    <t>Act.014_25</t>
  </si>
  <si>
    <t>131 - UAECOB</t>
  </si>
  <si>
    <t>Act.015_25</t>
  </si>
  <si>
    <t>Act.016_25</t>
  </si>
  <si>
    <t>Act.017_25</t>
  </si>
  <si>
    <t>Act.018_25</t>
  </si>
  <si>
    <t>Act.019_25</t>
  </si>
  <si>
    <t>218 - Jardin Botanico</t>
  </si>
  <si>
    <t>Act.020_25</t>
  </si>
  <si>
    <t>215 - FUGA</t>
  </si>
  <si>
    <t>Act.021_25</t>
  </si>
  <si>
    <t>Act.022_25</t>
  </si>
  <si>
    <t>Act.023_25</t>
  </si>
  <si>
    <t>Act.025_25</t>
  </si>
  <si>
    <t>119 - Secretaría de Cultura Recreacion y Deporte</t>
  </si>
  <si>
    <t>Act.026_25</t>
  </si>
  <si>
    <t>Act.027_25</t>
  </si>
  <si>
    <t>Act.029_25</t>
  </si>
  <si>
    <t>Act.032_25</t>
  </si>
  <si>
    <t>Act.034_25</t>
  </si>
  <si>
    <t>Act.035_25</t>
  </si>
  <si>
    <t>Act.038_25</t>
  </si>
  <si>
    <t>Acta Confis/Tipo Gasto/Entidad</t>
  </si>
  <si>
    <t>Total</t>
  </si>
  <si>
    <t>Autorización Dirección Distrital de Presupuesto</t>
  </si>
  <si>
    <t xml:space="preserve">-   </t>
  </si>
  <si>
    <t>111-02- (262 - TMSA)</t>
  </si>
  <si>
    <t>111-04 Secretaría Distrital de Hacienda</t>
  </si>
  <si>
    <t>125 - DASCD</t>
  </si>
  <si>
    <t>136 -SECRETARIA JURIDICA</t>
  </si>
  <si>
    <t>Valor</t>
  </si>
  <si>
    <t>TOTAL ACTAS CONFIS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</si>
</sst>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,,"/>
    <numFmt numFmtId="165" formatCode="#,###,,"/>
    <numFmt numFmtId="166" formatCode="_-* #,##0_-;\-* #,##0_-;_-* &quot;-&quot;??_-;_-@_-"/>
    <numFmt numFmtId="167" formatCode="0.0%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/>
      <sz val="8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99FF33"/>
      <name val="Calibri"/>
      <family val="2"/>
    </font>
    <font>
      <b/>
      <sz val="10"/>
      <color rgb="FF99FF33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"/>
      <color theme="1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color rgb="FF7030A0"/>
      <name val="Calibri"/>
      <family val="2"/>
    </font>
    <font>
      <sz val="11"/>
      <color rgb="FF00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3" tint="0.749992370372631"/>
        <bgColor theme="4" tint="0.39997558519241921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theme="7" tint="0.79998168889431442"/>
      </patternFill>
    </fill>
    <fill>
      <patternFill patternType="solid">
        <fgColor theme="0" tint="-0.499984740745262"/>
        <bgColor theme="7"/>
      </patternFill>
    </fill>
  </fills>
  <borders count="32">
    <border>
      <left/>
      <right/>
      <top/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hair">
        <color theme="4" tint="-0.499984740745262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 tint="-0.249977111117893"/>
      </top>
      <bottom style="medium">
        <color theme="6" tint="-0.249977111117893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4" tint="-0.249977111117893"/>
      </left>
      <right style="hair">
        <color theme="4" tint="-0.249977111117893"/>
      </right>
      <top style="hair">
        <color theme="4" tint="-0.249977111117893"/>
      </top>
      <bottom style="hair">
        <color theme="4" tint="-0.249977111117893"/>
      </bottom>
      <diagonal/>
    </border>
    <border>
      <left/>
      <right/>
      <top style="medium">
        <color theme="7" tint="-0.249977111117893"/>
      </top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0" fontId="0" fillId="3" borderId="0" xfId="0" applyFill="1"/>
    <xf numFmtId="165" fontId="0" fillId="0" borderId="0" xfId="0" applyNumberFormat="1"/>
    <xf numFmtId="164" fontId="4" fillId="0" borderId="6" xfId="0" applyNumberFormat="1" applyFont="1" applyBorder="1" applyAlignment="1">
      <alignment horizontal="center" vertical="center" wrapText="1"/>
    </xf>
    <xf numFmtId="0" fontId="5" fillId="0" borderId="0" xfId="0" applyFont="1"/>
    <xf numFmtId="164" fontId="0" fillId="0" borderId="0" xfId="0" applyNumberFormat="1"/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wrapText="1"/>
    </xf>
    <xf numFmtId="166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center"/>
    </xf>
    <xf numFmtId="9" fontId="7" fillId="4" borderId="12" xfId="2" applyFont="1" applyFill="1" applyBorder="1" applyAlignment="1">
      <alignment vertical="center"/>
    </xf>
    <xf numFmtId="0" fontId="0" fillId="0" borderId="12" xfId="0" applyBorder="1" applyAlignment="1">
      <alignment horizontal="left" vertical="center"/>
    </xf>
    <xf numFmtId="164" fontId="0" fillId="0" borderId="12" xfId="0" applyNumberFormat="1" applyBorder="1" applyAlignment="1">
      <alignment vertical="center"/>
    </xf>
    <xf numFmtId="9" fontId="0" fillId="0" borderId="12" xfId="2" applyFont="1" applyBorder="1" applyAlignment="1">
      <alignment vertical="center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3" fillId="2" borderId="11" xfId="0" applyFont="1" applyFill="1" applyBorder="1" applyAlignment="1">
      <alignment horizontal="left" vertical="center" wrapText="1"/>
    </xf>
    <xf numFmtId="164" fontId="3" fillId="2" borderId="11" xfId="1" applyNumberFormat="1" applyFont="1" applyFill="1" applyBorder="1" applyAlignment="1">
      <alignment vertical="center" wrapText="1"/>
    </xf>
    <xf numFmtId="9" fontId="3" fillId="2" borderId="11" xfId="2" applyFont="1" applyFill="1" applyBorder="1" applyAlignment="1">
      <alignment vertical="center" wrapText="1"/>
    </xf>
    <xf numFmtId="0" fontId="8" fillId="0" borderId="0" xfId="0" applyFont="1"/>
    <xf numFmtId="166" fontId="0" fillId="0" borderId="0" xfId="1" applyNumberFormat="1" applyFont="1" applyAlignment="1">
      <alignment wrapText="1"/>
    </xf>
    <xf numFmtId="164" fontId="0" fillId="0" borderId="0" xfId="0" applyNumberFormat="1" applyAlignment="1">
      <alignment wrapText="1"/>
    </xf>
    <xf numFmtId="166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4" fontId="11" fillId="0" borderId="11" xfId="0" applyNumberFormat="1" applyFont="1" applyBorder="1" applyAlignment="1">
      <alignment vertical="center" wrapText="1"/>
    </xf>
    <xf numFmtId="9" fontId="11" fillId="0" borderId="11" xfId="0" applyNumberFormat="1" applyFont="1" applyBorder="1" applyAlignment="1">
      <alignment vertical="center" wrapText="1"/>
    </xf>
    <xf numFmtId="0" fontId="10" fillId="0" borderId="11" xfId="0" applyFont="1" applyBorder="1" applyAlignment="1">
      <alignment horizontal="left" vertical="center" wrapText="1"/>
    </xf>
    <xf numFmtId="167" fontId="11" fillId="0" borderId="11" xfId="2" applyNumberFormat="1" applyFont="1" applyBorder="1" applyAlignment="1">
      <alignment vertical="center" wrapText="1"/>
    </xf>
    <xf numFmtId="164" fontId="3" fillId="2" borderId="11" xfId="0" applyNumberFormat="1" applyFont="1" applyFill="1" applyBorder="1" applyAlignment="1">
      <alignment vertical="center" wrapText="1"/>
    </xf>
    <xf numFmtId="167" fontId="3" fillId="2" borderId="11" xfId="0" applyNumberFormat="1" applyFont="1" applyFill="1" applyBorder="1" applyAlignment="1">
      <alignment vertical="center" wrapText="1"/>
    </xf>
    <xf numFmtId="0" fontId="7" fillId="5" borderId="12" xfId="0" applyFont="1" applyFill="1" applyBorder="1" applyAlignment="1">
      <alignment horizontal="left" vertical="center"/>
    </xf>
    <xf numFmtId="164" fontId="7" fillId="5" borderId="12" xfId="0" applyNumberFormat="1" applyFont="1" applyFill="1" applyBorder="1" applyAlignment="1">
      <alignment vertical="center"/>
    </xf>
    <xf numFmtId="9" fontId="7" fillId="5" borderId="12" xfId="2" applyFont="1" applyFill="1" applyBorder="1" applyAlignment="1">
      <alignment vertical="center"/>
    </xf>
    <xf numFmtId="0" fontId="7" fillId="5" borderId="12" xfId="0" applyFont="1" applyFill="1" applyBorder="1" applyAlignment="1">
      <alignment horizontal="left" vertical="center" wrapText="1"/>
    </xf>
    <xf numFmtId="164" fontId="7" fillId="5" borderId="12" xfId="0" applyNumberFormat="1" applyFont="1" applyFill="1" applyBorder="1" applyAlignment="1">
      <alignment vertical="center" wrapText="1"/>
    </xf>
    <xf numFmtId="9" fontId="7" fillId="5" borderId="12" xfId="2" applyFont="1" applyFill="1" applyBorder="1" applyAlignment="1">
      <alignment vertical="center" wrapText="1"/>
    </xf>
    <xf numFmtId="165" fontId="7" fillId="4" borderId="12" xfId="0" applyNumberFormat="1" applyFont="1" applyFill="1" applyBorder="1" applyAlignment="1">
      <alignment vertical="center"/>
    </xf>
    <xf numFmtId="0" fontId="0" fillId="0" borderId="12" xfId="0" applyBorder="1" applyAlignment="1">
      <alignment horizontal="left" vertical="center" indent="1"/>
    </xf>
    <xf numFmtId="165" fontId="0" fillId="0" borderId="12" xfId="0" applyNumberFormat="1" applyBorder="1" applyAlignment="1">
      <alignment vertical="center"/>
    </xf>
    <xf numFmtId="9" fontId="0" fillId="0" borderId="0" xfId="2" applyFont="1"/>
    <xf numFmtId="0" fontId="0" fillId="0" borderId="0" xfId="0" applyAlignment="1">
      <alignment horizontal="left" indent="2"/>
    </xf>
    <xf numFmtId="0" fontId="13" fillId="0" borderId="15" xfId="0" applyFont="1" applyBorder="1" applyAlignment="1">
      <alignment horizontal="left"/>
    </xf>
    <xf numFmtId="165" fontId="13" fillId="0" borderId="15" xfId="0" applyNumberFormat="1" applyFont="1" applyBorder="1"/>
    <xf numFmtId="9" fontId="13" fillId="0" borderId="15" xfId="2" applyFont="1" applyBorder="1"/>
    <xf numFmtId="0" fontId="10" fillId="0" borderId="16" xfId="0" applyFont="1" applyBorder="1" applyAlignment="1">
      <alignment horizontal="left" vertical="center" wrapText="1"/>
    </xf>
    <xf numFmtId="164" fontId="11" fillId="0" borderId="16" xfId="0" applyNumberFormat="1" applyFont="1" applyBorder="1" applyAlignment="1">
      <alignment vertical="center" wrapText="1"/>
    </xf>
    <xf numFmtId="9" fontId="11" fillId="0" borderId="16" xfId="0" applyNumberFormat="1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/>
    </xf>
    <xf numFmtId="9" fontId="11" fillId="0" borderId="11" xfId="2" applyFont="1" applyBorder="1" applyAlignment="1">
      <alignment vertical="center" wrapText="1"/>
    </xf>
    <xf numFmtId="0" fontId="13" fillId="0" borderId="19" xfId="0" applyFont="1" applyBorder="1" applyAlignment="1">
      <alignment horizontal="left"/>
    </xf>
    <xf numFmtId="166" fontId="7" fillId="0" borderId="0" xfId="1" applyNumberFormat="1" applyFont="1" applyBorder="1"/>
    <xf numFmtId="166" fontId="14" fillId="6" borderId="20" xfId="1" applyNumberFormat="1" applyFont="1" applyFill="1" applyBorder="1" applyAlignment="1">
      <alignment horizontal="center" vertical="center" wrapText="1"/>
    </xf>
    <xf numFmtId="166" fontId="15" fillId="6" borderId="20" xfId="1" applyNumberFormat="1" applyFont="1" applyFill="1" applyBorder="1" applyAlignment="1">
      <alignment horizontal="center" vertical="center" wrapText="1"/>
    </xf>
    <xf numFmtId="166" fontId="17" fillId="3" borderId="26" xfId="1" applyNumberFormat="1" applyFont="1" applyFill="1" applyBorder="1" applyAlignment="1">
      <alignment horizontal="left" indent="3"/>
    </xf>
    <xf numFmtId="165" fontId="17" fillId="3" borderId="27" xfId="1" applyNumberFormat="1" applyFont="1" applyFill="1" applyBorder="1" applyAlignment="1">
      <alignment horizontal="right" vertical="center" wrapText="1"/>
    </xf>
    <xf numFmtId="165" fontId="17" fillId="3" borderId="28" xfId="1" applyNumberFormat="1" applyFont="1" applyFill="1" applyBorder="1" applyAlignment="1">
      <alignment horizontal="right" vertical="center" wrapText="1"/>
    </xf>
    <xf numFmtId="166" fontId="17" fillId="3" borderId="26" xfId="1" applyNumberFormat="1" applyFont="1" applyFill="1" applyBorder="1" applyAlignment="1">
      <alignment horizontal="left" vertical="center" indent="3"/>
    </xf>
    <xf numFmtId="165" fontId="17" fillId="3" borderId="27" xfId="1" applyNumberFormat="1" applyFont="1" applyFill="1" applyBorder="1"/>
    <xf numFmtId="165" fontId="17" fillId="3" borderId="28" xfId="1" applyNumberFormat="1" applyFont="1" applyFill="1" applyBorder="1"/>
    <xf numFmtId="166" fontId="17" fillId="0" borderId="26" xfId="1" applyNumberFormat="1" applyFont="1" applyFill="1" applyBorder="1" applyAlignment="1">
      <alignment horizontal="left" vertical="center" indent="3"/>
    </xf>
    <xf numFmtId="165" fontId="17" fillId="0" borderId="27" xfId="1" applyNumberFormat="1" applyFont="1" applyFill="1" applyBorder="1"/>
    <xf numFmtId="165" fontId="17" fillId="0" borderId="28" xfId="1" applyNumberFormat="1" applyFont="1" applyFill="1" applyBorder="1"/>
    <xf numFmtId="165" fontId="17" fillId="3" borderId="26" xfId="1" applyNumberFormat="1" applyFont="1" applyFill="1" applyBorder="1" applyAlignment="1">
      <alignment horizontal="right" vertical="center" wrapText="1"/>
    </xf>
    <xf numFmtId="165" fontId="17" fillId="3" borderId="29" xfId="1" applyNumberFormat="1" applyFont="1" applyFill="1" applyBorder="1" applyAlignment="1">
      <alignment horizontal="right" vertical="center" wrapText="1"/>
    </xf>
    <xf numFmtId="166" fontId="17" fillId="0" borderId="26" xfId="1" applyNumberFormat="1" applyFont="1" applyBorder="1" applyAlignment="1">
      <alignment horizontal="left" vertical="center" indent="3"/>
    </xf>
    <xf numFmtId="166" fontId="14" fillId="6" borderId="30" xfId="1" applyNumberFormat="1" applyFont="1" applyFill="1" applyBorder="1" applyAlignment="1">
      <alignment vertical="center" wrapText="1"/>
    </xf>
    <xf numFmtId="165" fontId="14" fillId="6" borderId="30" xfId="1" applyNumberFormat="1" applyFont="1" applyFill="1" applyBorder="1" applyAlignment="1">
      <alignment horizontal="right" vertical="center" wrapText="1"/>
    </xf>
    <xf numFmtId="165" fontId="14" fillId="6" borderId="31" xfId="1" applyNumberFormat="1" applyFont="1" applyFill="1" applyBorder="1" applyAlignment="1">
      <alignment horizontal="right" vertical="center" wrapText="1"/>
    </xf>
    <xf numFmtId="0" fontId="18" fillId="0" borderId="0" xfId="0" applyFont="1"/>
    <xf numFmtId="166" fontId="16" fillId="7" borderId="21" xfId="1" applyNumberFormat="1" applyFont="1" applyFill="1" applyBorder="1"/>
    <xf numFmtId="165" fontId="16" fillId="7" borderId="22" xfId="1" applyNumberFormat="1" applyFont="1" applyFill="1" applyBorder="1" applyAlignment="1">
      <alignment horizontal="right" vertical="center" wrapText="1"/>
    </xf>
    <xf numFmtId="0" fontId="16" fillId="8" borderId="23" xfId="1" applyNumberFormat="1" applyFont="1" applyFill="1" applyBorder="1" applyAlignment="1">
      <alignment horizontal="left" vertical="center" indent="2"/>
    </xf>
    <xf numFmtId="165" fontId="16" fillId="8" borderId="24" xfId="1" applyNumberFormat="1" applyFont="1" applyFill="1" applyBorder="1" applyAlignment="1">
      <alignment horizontal="right" vertical="center"/>
    </xf>
    <xf numFmtId="165" fontId="16" fillId="8" borderId="25" xfId="1" applyNumberFormat="1" applyFont="1" applyFill="1" applyBorder="1" applyAlignment="1">
      <alignment horizontal="right" vertical="center"/>
    </xf>
    <xf numFmtId="0" fontId="16" fillId="8" borderId="26" xfId="1" applyNumberFormat="1" applyFont="1" applyFill="1" applyBorder="1" applyAlignment="1">
      <alignment horizontal="left" vertical="center" indent="2"/>
    </xf>
    <xf numFmtId="165" fontId="16" fillId="8" borderId="27" xfId="1" applyNumberFormat="1" applyFont="1" applyFill="1" applyBorder="1" applyAlignment="1">
      <alignment horizontal="right" vertical="center"/>
    </xf>
    <xf numFmtId="165" fontId="16" fillId="8" borderId="28" xfId="1" applyNumberFormat="1" applyFont="1" applyFill="1" applyBorder="1" applyAlignment="1">
      <alignment horizontal="right" vertical="center"/>
    </xf>
    <xf numFmtId="0" fontId="16" fillId="9" borderId="26" xfId="1" applyNumberFormat="1" applyFont="1" applyFill="1" applyBorder="1" applyAlignment="1">
      <alignment horizontal="left" vertical="center" wrapText="1" indent="2"/>
    </xf>
    <xf numFmtId="165" fontId="16" fillId="9" borderId="27" xfId="1" applyNumberFormat="1" applyFont="1" applyFill="1" applyBorder="1" applyAlignment="1">
      <alignment horizontal="right" vertical="center"/>
    </xf>
    <xf numFmtId="0" fontId="16" fillId="8" borderId="26" xfId="1" applyNumberFormat="1" applyFont="1" applyFill="1" applyBorder="1" applyAlignment="1">
      <alignment horizontal="left" vertical="center"/>
    </xf>
    <xf numFmtId="164" fontId="16" fillId="8" borderId="27" xfId="1" applyNumberFormat="1" applyFont="1" applyFill="1" applyBorder="1" applyAlignment="1">
      <alignment horizontal="right" vertical="center"/>
    </xf>
    <xf numFmtId="166" fontId="16" fillId="7" borderId="26" xfId="1" applyNumberFormat="1" applyFont="1" applyFill="1" applyBorder="1"/>
    <xf numFmtId="165" fontId="16" fillId="7" borderId="29" xfId="1" applyNumberFormat="1" applyFont="1" applyFill="1" applyBorder="1" applyAlignment="1">
      <alignment horizontal="right" vertical="center" wrapText="1"/>
    </xf>
    <xf numFmtId="165" fontId="16" fillId="8" borderId="26" xfId="1" applyNumberFormat="1" applyFont="1" applyFill="1" applyBorder="1" applyAlignment="1">
      <alignment horizontal="right" vertical="center"/>
    </xf>
    <xf numFmtId="165" fontId="16" fillId="8" borderId="29" xfId="1" applyNumberFormat="1" applyFont="1" applyFill="1" applyBorder="1" applyAlignment="1">
      <alignment horizontal="right" vertical="center"/>
    </xf>
    <xf numFmtId="166" fontId="0" fillId="0" borderId="0" xfId="0" applyNumberFormat="1"/>
    <xf numFmtId="0" fontId="13" fillId="0" borderId="0" xfId="0" applyFont="1" applyAlignment="1">
      <alignment horizontal="left" indent="1"/>
    </xf>
    <xf numFmtId="166" fontId="13" fillId="0" borderId="0" xfId="0" applyNumberFormat="1" applyFont="1"/>
    <xf numFmtId="166" fontId="13" fillId="0" borderId="19" xfId="0" applyNumberFormat="1" applyFont="1" applyBorder="1"/>
    <xf numFmtId="0" fontId="0" fillId="0" borderId="0" xfId="0" applyAlignment="1">
      <alignment horizontal="center" vertical="center" wrapText="1"/>
    </xf>
    <xf numFmtId="3" fontId="21" fillId="0" borderId="0" xfId="0" applyNumberFormat="1" applyFont="1"/>
    <xf numFmtId="0" fontId="21" fillId="0" borderId="0" xfId="0" applyFont="1" applyAlignment="1">
      <alignment horizontal="left" indent="1"/>
    </xf>
    <xf numFmtId="0" fontId="13" fillId="10" borderId="0" xfId="0" applyFont="1" applyFill="1" applyAlignment="1">
      <alignment horizontal="left"/>
    </xf>
    <xf numFmtId="166" fontId="13" fillId="10" borderId="0" xfId="0" applyNumberFormat="1" applyFont="1" applyFill="1"/>
    <xf numFmtId="0" fontId="12" fillId="11" borderId="18" xfId="0" applyFont="1" applyFill="1" applyBorder="1" applyAlignment="1">
      <alignment horizontal="center" vertical="center" wrapText="1"/>
    </xf>
    <xf numFmtId="43" fontId="0" fillId="0" borderId="0" xfId="1" applyFont="1"/>
    <xf numFmtId="166" fontId="0" fillId="0" borderId="0" xfId="1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VF - Gastos de Inversión por Entidad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ACTAS_CONFIS_INV_2025!$D$69</c:f>
              <c:strCache>
                <c:ptCount val="1"/>
                <c:pt idx="0">
                  <c:v>Compromisos Acumulados ene a dic 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ACTAS_CONFIS_INV_2025!$B$70:$B$82</c:f>
              <c:strCache>
                <c:ptCount val="13"/>
                <c:pt idx="0">
                  <c:v>112 SED</c:v>
                </c:pt>
                <c:pt idx="1">
                  <c:v>201 FFDS</c:v>
                </c:pt>
                <c:pt idx="2">
                  <c:v>501 ATENEA</c:v>
                </c:pt>
                <c:pt idx="3">
                  <c:v>204 IDU</c:v>
                </c:pt>
                <c:pt idx="4">
                  <c:v>122 SDIS</c:v>
                </c:pt>
                <c:pt idx="5">
                  <c:v>111 SDH</c:v>
                </c:pt>
                <c:pt idx="6">
                  <c:v>118 SDHT</c:v>
                </c:pt>
                <c:pt idx="7">
                  <c:v>113 SDMv</c:v>
                </c:pt>
                <c:pt idx="8">
                  <c:v>126 SDAM</c:v>
                </c:pt>
                <c:pt idx="9">
                  <c:v>OTRAS ENTIDADES</c:v>
                </c:pt>
                <c:pt idx="10">
                  <c:v>137 SDSCJ</c:v>
                </c:pt>
                <c:pt idx="11">
                  <c:v>215 FUGA</c:v>
                </c:pt>
                <c:pt idx="12">
                  <c:v>117 SDDE</c:v>
                </c:pt>
              </c:strCache>
            </c:strRef>
          </c:cat>
          <c:val>
            <c:numRef>
              <c:f>ACTAS_CONFIS_INV_2025!$D$70:$D$82</c:f>
              <c:numCache>
                <c:formatCode>#,##0,,</c:formatCode>
                <c:ptCount val="13"/>
                <c:pt idx="0">
                  <c:v>439736597286</c:v>
                </c:pt>
                <c:pt idx="1">
                  <c:v>333107275033</c:v>
                </c:pt>
                <c:pt idx="2">
                  <c:v>261618666607</c:v>
                </c:pt>
                <c:pt idx="3">
                  <c:v>188016782122</c:v>
                </c:pt>
                <c:pt idx="4">
                  <c:v>205100438111</c:v>
                </c:pt>
                <c:pt idx="5">
                  <c:v>137222300446</c:v>
                </c:pt>
                <c:pt idx="6">
                  <c:v>91961426695</c:v>
                </c:pt>
                <c:pt idx="7">
                  <c:v>57720284000</c:v>
                </c:pt>
                <c:pt idx="8">
                  <c:v>34589732981</c:v>
                </c:pt>
                <c:pt idx="9">
                  <c:v>24619219093</c:v>
                </c:pt>
                <c:pt idx="10">
                  <c:v>19721159934</c:v>
                </c:pt>
                <c:pt idx="11">
                  <c:v>19374212923</c:v>
                </c:pt>
                <c:pt idx="12">
                  <c:v>13138654612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2-484F-A421-BF44213FD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8237264"/>
        <c:axId val="1948240144"/>
      </c:barChart>
      <c:lineChart>
        <c:grouping val="standard"/>
        <c:varyColors val="0"/>
        <c:ser>
          <c:idx val="1"/>
          <c:order val="1"/>
          <c:tx>
            <c:strRef>
              <c:f>ACTAS_CONFIS_INV_2025!$E$69</c:f>
              <c:strCache>
                <c:ptCount val="1"/>
                <c:pt idx="0">
                  <c:v>% Ejecución  2025_dic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ACTAS_CONFIS_INV_2025!$B$70:$B$82</c:f>
              <c:strCache>
                <c:ptCount val="13"/>
                <c:pt idx="0">
                  <c:v>112 SED</c:v>
                </c:pt>
                <c:pt idx="1">
                  <c:v>201 FFDS</c:v>
                </c:pt>
                <c:pt idx="2">
                  <c:v>501 ATENEA</c:v>
                </c:pt>
                <c:pt idx="3">
                  <c:v>204 IDU</c:v>
                </c:pt>
                <c:pt idx="4">
                  <c:v>122 SDIS</c:v>
                </c:pt>
                <c:pt idx="5">
                  <c:v>111 SDH</c:v>
                </c:pt>
                <c:pt idx="6">
                  <c:v>118 SDHT</c:v>
                </c:pt>
                <c:pt idx="7">
                  <c:v>113 SDMv</c:v>
                </c:pt>
                <c:pt idx="8">
                  <c:v>126 SDAM</c:v>
                </c:pt>
                <c:pt idx="9">
                  <c:v>OTRAS ENTIDADES</c:v>
                </c:pt>
                <c:pt idx="10">
                  <c:v>137 SDSCJ</c:v>
                </c:pt>
                <c:pt idx="11">
                  <c:v>215 FUGA</c:v>
                </c:pt>
                <c:pt idx="12">
                  <c:v>117 SDDE</c:v>
                </c:pt>
              </c:strCache>
            </c:strRef>
          </c:cat>
          <c:val>
            <c:numRef>
              <c:f>ACTAS_CONFIS_INV_2025!$E$70:$E$82</c:f>
              <c:numCache>
                <c:formatCode>0%</c:formatCode>
                <c:ptCount val="13"/>
                <c:pt idx="0" formatCode="0.0%">
                  <c:v>0.98789864626656521</c:v>
                </c:pt>
                <c:pt idx="1">
                  <c:v>0.93706460067644726</c:v>
                </c:pt>
                <c:pt idx="2">
                  <c:v>0.99148806628139641</c:v>
                </c:pt>
                <c:pt idx="3">
                  <c:v>0.8227560401498053</c:v>
                </c:pt>
                <c:pt idx="4">
                  <c:v>0.99999999810536611</c:v>
                </c:pt>
                <c:pt idx="5">
                  <c:v>0.99999999961223474</c:v>
                </c:pt>
                <c:pt idx="6">
                  <c:v>0.99180584833573415</c:v>
                </c:pt>
                <c:pt idx="7">
                  <c:v>1</c:v>
                </c:pt>
                <c:pt idx="8">
                  <c:v>0.99999965252707124</c:v>
                </c:pt>
                <c:pt idx="9">
                  <c:v>0.98852481093945888</c:v>
                </c:pt>
                <c:pt idx="10">
                  <c:v>1</c:v>
                </c:pt>
                <c:pt idx="11">
                  <c:v>0.93562815737505411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2-484F-A421-BF44213FD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238224"/>
        <c:axId val="1948243504"/>
      </c:lineChart>
      <c:catAx>
        <c:axId val="1948237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8240144"/>
        <c:crosses val="autoZero"/>
        <c:auto val="1"/>
        <c:lblAlgn val="ctr"/>
        <c:lblOffset val="100"/>
        <c:noMultiLvlLbl val="0"/>
      </c:catAx>
      <c:valAx>
        <c:axId val="194824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,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8237264"/>
        <c:crossesAt val="1"/>
        <c:crossBetween val="between"/>
      </c:valAx>
      <c:valAx>
        <c:axId val="194824350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8238224"/>
        <c:crosses val="max"/>
        <c:crossBetween val="between"/>
      </c:valAx>
      <c:catAx>
        <c:axId val="1948238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8243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VF - Gastos de Funcionamiento por Entidad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ACTAS_CONFIS_FUN_2025!$D$47</c:f>
              <c:strCache>
                <c:ptCount val="1"/>
                <c:pt idx="0">
                  <c:v>Compromisos Acumulados ene a dic 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ACTAS_CONFIS_FUN_2025!$B$48:$B$63</c:f>
              <c:strCache>
                <c:ptCount val="16"/>
                <c:pt idx="0">
                  <c:v>111 SDH</c:v>
                </c:pt>
                <c:pt idx="1">
                  <c:v>104 SGD</c:v>
                </c:pt>
                <c:pt idx="2">
                  <c:v>110 SDG</c:v>
                </c:pt>
                <c:pt idx="3">
                  <c:v>117 SDDE</c:v>
                </c:pt>
                <c:pt idx="4">
                  <c:v>102  PERSO</c:v>
                </c:pt>
                <c:pt idx="5">
                  <c:v>112  SED</c:v>
                </c:pt>
                <c:pt idx="6">
                  <c:v>201 FFDS</c:v>
                </c:pt>
                <c:pt idx="7">
                  <c:v>206  FONCEP</c:v>
                </c:pt>
                <c:pt idx="8">
                  <c:v>120  SDP</c:v>
                </c:pt>
                <c:pt idx="9">
                  <c:v>204  IDU</c:v>
                </c:pt>
                <c:pt idx="10">
                  <c:v>227 UAERMV</c:v>
                </c:pt>
                <c:pt idx="11">
                  <c:v>235 Contraloría</c:v>
                </c:pt>
                <c:pt idx="12">
                  <c:v>226 UAECD</c:v>
                </c:pt>
                <c:pt idx="13">
                  <c:v>126 SDAM</c:v>
                </c:pt>
                <c:pt idx="14">
                  <c:v>OTRAS ENTIDADES</c:v>
                </c:pt>
                <c:pt idx="15">
                  <c:v>105 Veeduría</c:v>
                </c:pt>
              </c:strCache>
            </c:strRef>
          </c:cat>
          <c:val>
            <c:numRef>
              <c:f>ACTAS_CONFIS_FUN_2025!$D$48:$D$63</c:f>
              <c:numCache>
                <c:formatCode>#,##0,,</c:formatCode>
                <c:ptCount val="16"/>
                <c:pt idx="0">
                  <c:v>32025549560</c:v>
                </c:pt>
                <c:pt idx="1">
                  <c:v>19813747005</c:v>
                </c:pt>
                <c:pt idx="2">
                  <c:v>8387318851</c:v>
                </c:pt>
                <c:pt idx="3">
                  <c:v>5745601709</c:v>
                </c:pt>
                <c:pt idx="4">
                  <c:v>4439790012</c:v>
                </c:pt>
                <c:pt idx="5">
                  <c:v>4419305442</c:v>
                </c:pt>
                <c:pt idx="6">
                  <c:v>3533650786</c:v>
                </c:pt>
                <c:pt idx="7">
                  <c:v>2833024466</c:v>
                </c:pt>
                <c:pt idx="8">
                  <c:v>2547092887</c:v>
                </c:pt>
                <c:pt idx="9">
                  <c:v>2089086466</c:v>
                </c:pt>
                <c:pt idx="10">
                  <c:v>1921638206</c:v>
                </c:pt>
                <c:pt idx="11">
                  <c:v>1844903180</c:v>
                </c:pt>
                <c:pt idx="12">
                  <c:v>1692927488</c:v>
                </c:pt>
                <c:pt idx="13">
                  <c:v>1657747799</c:v>
                </c:pt>
                <c:pt idx="14">
                  <c:v>1692563095</c:v>
                </c:pt>
                <c:pt idx="15">
                  <c:v>992975592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F-4A21-AB61-552E9E16E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9694960"/>
        <c:axId val="1939694000"/>
      </c:barChart>
      <c:lineChart>
        <c:grouping val="standard"/>
        <c:varyColors val="0"/>
        <c:ser>
          <c:idx val="1"/>
          <c:order val="1"/>
          <c:tx>
            <c:strRef>
              <c:f>ACTAS_CONFIS_FUN_2025!$E$47</c:f>
              <c:strCache>
                <c:ptCount val="1"/>
                <c:pt idx="0">
                  <c:v>% Ejecución  2025_dic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ACTAS_CONFIS_FUN_2025!$B$48:$B$63</c:f>
              <c:strCache>
                <c:ptCount val="16"/>
                <c:pt idx="0">
                  <c:v>111 SDH</c:v>
                </c:pt>
                <c:pt idx="1">
                  <c:v>104 SGD</c:v>
                </c:pt>
                <c:pt idx="2">
                  <c:v>110 SDG</c:v>
                </c:pt>
                <c:pt idx="3">
                  <c:v>117 SDDE</c:v>
                </c:pt>
                <c:pt idx="4">
                  <c:v>102  PERSO</c:v>
                </c:pt>
                <c:pt idx="5">
                  <c:v>112  SED</c:v>
                </c:pt>
                <c:pt idx="6">
                  <c:v>201 FFDS</c:v>
                </c:pt>
                <c:pt idx="7">
                  <c:v>206  FONCEP</c:v>
                </c:pt>
                <c:pt idx="8">
                  <c:v>120  SDP</c:v>
                </c:pt>
                <c:pt idx="9">
                  <c:v>204  IDU</c:v>
                </c:pt>
                <c:pt idx="10">
                  <c:v>227 UAERMV</c:v>
                </c:pt>
                <c:pt idx="11">
                  <c:v>235 Contraloría</c:v>
                </c:pt>
                <c:pt idx="12">
                  <c:v>226 UAECD</c:v>
                </c:pt>
                <c:pt idx="13">
                  <c:v>126 SDAM</c:v>
                </c:pt>
                <c:pt idx="14">
                  <c:v>OTRAS ENTIDADES</c:v>
                </c:pt>
                <c:pt idx="15">
                  <c:v>105 Veeduría</c:v>
                </c:pt>
              </c:strCache>
            </c:strRef>
          </c:cat>
          <c:val>
            <c:numRef>
              <c:f>ACTAS_CONFIS_FUN_2025!$E$48:$E$63</c:f>
              <c:numCache>
                <c:formatCode>0%</c:formatCode>
                <c:ptCount val="16"/>
                <c:pt idx="0">
                  <c:v>1</c:v>
                </c:pt>
                <c:pt idx="1">
                  <c:v>0.98392284585388579</c:v>
                </c:pt>
                <c:pt idx="2">
                  <c:v>1</c:v>
                </c:pt>
                <c:pt idx="3">
                  <c:v>0.99724618850397595</c:v>
                </c:pt>
                <c:pt idx="4">
                  <c:v>1</c:v>
                </c:pt>
                <c:pt idx="5">
                  <c:v>0.99690255316296306</c:v>
                </c:pt>
                <c:pt idx="6">
                  <c:v>0.96079681319283883</c:v>
                </c:pt>
                <c:pt idx="7">
                  <c:v>0.98453650348022725</c:v>
                </c:pt>
                <c:pt idx="8">
                  <c:v>1</c:v>
                </c:pt>
                <c:pt idx="9">
                  <c:v>1</c:v>
                </c:pt>
                <c:pt idx="10">
                  <c:v>0.99513174306681529</c:v>
                </c:pt>
                <c:pt idx="11">
                  <c:v>1</c:v>
                </c:pt>
                <c:pt idx="12">
                  <c:v>0.99369366304340656</c:v>
                </c:pt>
                <c:pt idx="13">
                  <c:v>0.99999943899821264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F-4A21-AB61-552E9E16E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017696"/>
        <c:axId val="1939692080"/>
      </c:lineChart>
      <c:catAx>
        <c:axId val="193969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39694000"/>
        <c:crosses val="autoZero"/>
        <c:auto val="1"/>
        <c:lblAlgn val="ctr"/>
        <c:lblOffset val="100"/>
        <c:noMultiLvlLbl val="0"/>
      </c:catAx>
      <c:valAx>
        <c:axId val="193969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,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39694960"/>
        <c:crosses val="autoZero"/>
        <c:crossBetween val="between"/>
      </c:valAx>
      <c:valAx>
        <c:axId val="193969208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76017696"/>
        <c:crosses val="max"/>
        <c:crossBetween val="between"/>
      </c:valAx>
      <c:catAx>
        <c:axId val="1876017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9692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84</xdr:row>
      <xdr:rowOff>25400</xdr:rowOff>
    </xdr:from>
    <xdr:to>
      <xdr:col>4</xdr:col>
      <xdr:colOff>1422399</xdr:colOff>
      <xdr:row>105</xdr:row>
      <xdr:rowOff>25400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A76F86-9F77-52B9-3871-019F8A0FF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66</xdr:row>
      <xdr:rowOff>19050</xdr:rowOff>
    </xdr:from>
    <xdr:to>
      <xdr:col>4</xdr:col>
      <xdr:colOff>901700</xdr:colOff>
      <xdr:row>84</xdr:row>
      <xdr:rowOff>6350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FBB4FC3-F0C4-5EAE-65B5-44C51DB24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B0A11-3599-4345-BFFB-22E858693CBE}">
  <dimension ref="B3:H9"/>
  <sheetViews>
    <sheetView topLeftCell="A3" workbookViewId="0">
      <selection activeCell="E10" sqref="E10"/>
    </sheetView>
  </sheetViews>
  <sheetFormatPr baseColWidth="10" defaultRowHeight="14.4" x14ac:dyDescent="0.3"/>
  <cols>
    <col min="2" max="2" width="49.88671875" customWidth="1"/>
    <col min="3" max="3" width="15.109375" customWidth="1"/>
    <col min="4" max="4" width="14.44140625" customWidth="1"/>
    <col min="5" max="5" width="14.6640625" customWidth="1"/>
    <col min="6" max="6" width="15.33203125" customWidth="1"/>
  </cols>
  <sheetData>
    <row r="3" spans="2:8" ht="18.600000000000001" thickBot="1" x14ac:dyDescent="0.4">
      <c r="B3" s="1" t="s">
        <v>0</v>
      </c>
    </row>
    <row r="4" spans="2:8" ht="40.200000000000003" thickTop="1" x14ac:dyDescent="0.3">
      <c r="B4" s="2" t="s">
        <v>1</v>
      </c>
      <c r="C4" s="3" t="s">
        <v>2</v>
      </c>
      <c r="D4" s="3" t="s">
        <v>3</v>
      </c>
      <c r="E4" s="3" t="s">
        <v>4</v>
      </c>
      <c r="F4" s="4" t="s">
        <v>10</v>
      </c>
    </row>
    <row r="5" spans="2:8" ht="15" thickBot="1" x14ac:dyDescent="0.35">
      <c r="B5" s="5" t="s">
        <v>5</v>
      </c>
      <c r="C5" s="6">
        <v>817549000000</v>
      </c>
      <c r="D5" s="6">
        <v>740501461920</v>
      </c>
      <c r="E5" s="7">
        <v>123831462000</v>
      </c>
      <c r="F5" s="8">
        <v>123831461934</v>
      </c>
      <c r="H5" s="9"/>
    </row>
    <row r="6" spans="2:8" x14ac:dyDescent="0.3">
      <c r="D6" s="10"/>
    </row>
    <row r="9" spans="2:8" x14ac:dyDescent="0.3">
      <c r="E9" s="10"/>
      <c r="F9" s="10"/>
      <c r="G9" s="10"/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816D-C6EA-4B44-AA11-6DC5B5753AD2}">
  <dimension ref="B3:H7"/>
  <sheetViews>
    <sheetView workbookViewId="0">
      <selection activeCell="F4" sqref="F4"/>
    </sheetView>
  </sheetViews>
  <sheetFormatPr baseColWidth="10" defaultRowHeight="14.4" x14ac:dyDescent="0.3"/>
  <cols>
    <col min="2" max="2" width="40.44140625" customWidth="1"/>
    <col min="3" max="5" width="17.109375" customWidth="1"/>
    <col min="6" max="6" width="15.44140625" customWidth="1"/>
  </cols>
  <sheetData>
    <row r="3" spans="2:8" ht="18.600000000000001" thickBot="1" x14ac:dyDescent="0.4">
      <c r="B3" s="1" t="s">
        <v>11</v>
      </c>
    </row>
    <row r="4" spans="2:8" ht="40.200000000000003" thickTop="1" x14ac:dyDescent="0.3">
      <c r="B4" s="2" t="s">
        <v>1</v>
      </c>
      <c r="C4" s="3" t="s">
        <v>12</v>
      </c>
      <c r="D4" s="3" t="s">
        <v>13</v>
      </c>
      <c r="E4" s="3" t="s">
        <v>4</v>
      </c>
      <c r="F4" s="4" t="s">
        <v>10</v>
      </c>
    </row>
    <row r="5" spans="2:8" ht="15" thickBot="1" x14ac:dyDescent="0.35">
      <c r="B5" s="5" t="s">
        <v>5</v>
      </c>
      <c r="C5" s="6">
        <v>369674000000</v>
      </c>
      <c r="D5" s="6">
        <v>229504786098</v>
      </c>
      <c r="E5" s="6">
        <v>56927482000</v>
      </c>
      <c r="F5" s="11">
        <v>56927481987</v>
      </c>
      <c r="H5" s="9"/>
    </row>
    <row r="7" spans="2:8" x14ac:dyDescent="0.3">
      <c r="D7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F536-7745-4CA9-AFFE-C8A3BD93DBB4}">
  <dimension ref="B3:G5"/>
  <sheetViews>
    <sheetView workbookViewId="0"/>
  </sheetViews>
  <sheetFormatPr baseColWidth="10" defaultRowHeight="14.4" x14ac:dyDescent="0.3"/>
  <cols>
    <col min="2" max="2" width="43" customWidth="1"/>
    <col min="3" max="5" width="15.88671875" customWidth="1"/>
    <col min="6" max="6" width="14.88671875" customWidth="1"/>
  </cols>
  <sheetData>
    <row r="3" spans="2:7" ht="18.600000000000001" thickBot="1" x14ac:dyDescent="0.4">
      <c r="B3" s="1" t="s">
        <v>14</v>
      </c>
    </row>
    <row r="4" spans="2:7" ht="40.200000000000003" thickTop="1" x14ac:dyDescent="0.3">
      <c r="B4" s="2" t="s">
        <v>1</v>
      </c>
      <c r="C4" s="2" t="s">
        <v>15</v>
      </c>
      <c r="D4" s="2" t="s">
        <v>16</v>
      </c>
      <c r="E4" s="2" t="s">
        <v>4</v>
      </c>
      <c r="F4" s="4" t="s">
        <v>10</v>
      </c>
    </row>
    <row r="5" spans="2:7" ht="15" thickBot="1" x14ac:dyDescent="0.35">
      <c r="B5" s="5" t="s">
        <v>17</v>
      </c>
      <c r="C5" s="6">
        <v>1069210470000</v>
      </c>
      <c r="D5" s="6">
        <v>96541081359</v>
      </c>
      <c r="E5" s="6">
        <v>89692094000</v>
      </c>
      <c r="F5" s="11">
        <v>89692093109</v>
      </c>
      <c r="G5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8DE3-6417-4B67-A3B5-3E9709D38D99}">
  <dimension ref="B3:H8"/>
  <sheetViews>
    <sheetView workbookViewId="0">
      <selection activeCell="F4" sqref="F4"/>
    </sheetView>
  </sheetViews>
  <sheetFormatPr baseColWidth="10" defaultRowHeight="14.4" x14ac:dyDescent="0.3"/>
  <cols>
    <col min="2" max="2" width="55.33203125" customWidth="1"/>
    <col min="3" max="3" width="13.5546875" customWidth="1"/>
    <col min="4" max="4" width="13.33203125" customWidth="1"/>
    <col min="5" max="5" width="14.33203125" customWidth="1"/>
    <col min="6" max="6" width="14.88671875" customWidth="1"/>
    <col min="7" max="7" width="14.109375" customWidth="1"/>
  </cols>
  <sheetData>
    <row r="3" spans="2:8" ht="18.600000000000001" thickBot="1" x14ac:dyDescent="0.4">
      <c r="B3" s="1" t="s">
        <v>6</v>
      </c>
    </row>
    <row r="4" spans="2:8" ht="40.200000000000003" thickTop="1" x14ac:dyDescent="0.3">
      <c r="B4" s="2" t="s">
        <v>1</v>
      </c>
      <c r="C4" s="2" t="s">
        <v>7</v>
      </c>
      <c r="D4" s="2" t="s">
        <v>8</v>
      </c>
      <c r="E4" s="2" t="s">
        <v>4</v>
      </c>
      <c r="F4" s="4" t="s">
        <v>10</v>
      </c>
    </row>
    <row r="5" spans="2:8" ht="27" thickBot="1" x14ac:dyDescent="0.35">
      <c r="B5" s="5" t="s">
        <v>9</v>
      </c>
      <c r="C5" s="11">
        <v>6087644000000</v>
      </c>
      <c r="D5" s="11">
        <v>2744643779782</v>
      </c>
      <c r="E5" s="11">
        <v>566939210383</v>
      </c>
      <c r="F5" s="11">
        <v>566939210383</v>
      </c>
      <c r="H5" s="9"/>
    </row>
    <row r="6" spans="2:8" x14ac:dyDescent="0.3">
      <c r="B6" s="12"/>
    </row>
    <row r="8" spans="2:8" x14ac:dyDescent="0.3">
      <c r="D8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82FE-F5B7-456C-B7B9-5F2C790EB524}">
  <dimension ref="B3:H7"/>
  <sheetViews>
    <sheetView workbookViewId="0">
      <selection activeCell="E10" sqref="E10"/>
    </sheetView>
  </sheetViews>
  <sheetFormatPr baseColWidth="10" defaultRowHeight="14.4" x14ac:dyDescent="0.3"/>
  <cols>
    <col min="2" max="2" width="46.6640625" customWidth="1"/>
    <col min="3" max="7" width="14.6640625" customWidth="1"/>
  </cols>
  <sheetData>
    <row r="3" spans="2:8" ht="18.600000000000001" thickBot="1" x14ac:dyDescent="0.4">
      <c r="B3" s="1" t="s">
        <v>18</v>
      </c>
    </row>
    <row r="4" spans="2:8" ht="40.200000000000003" thickTop="1" x14ac:dyDescent="0.3">
      <c r="B4" s="14" t="s">
        <v>1</v>
      </c>
      <c r="C4" s="14" t="s">
        <v>19</v>
      </c>
      <c r="D4" s="14" t="s">
        <v>13</v>
      </c>
      <c r="E4" s="14" t="s">
        <v>4</v>
      </c>
      <c r="F4" s="4" t="s">
        <v>10</v>
      </c>
    </row>
    <row r="5" spans="2:8" x14ac:dyDescent="0.3">
      <c r="B5" s="15" t="s">
        <v>17</v>
      </c>
      <c r="C5" s="16">
        <v>431668000000</v>
      </c>
      <c r="D5" s="16">
        <v>383199920000</v>
      </c>
      <c r="E5" s="16">
        <v>31711415000</v>
      </c>
      <c r="F5" s="17"/>
      <c r="H5" s="9"/>
    </row>
    <row r="6" spans="2:8" x14ac:dyDescent="0.3">
      <c r="B6" s="12"/>
    </row>
    <row r="7" spans="2:8" x14ac:dyDescent="0.3">
      <c r="D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875DB-8F2B-4ADF-9281-97F124B57162}">
  <dimension ref="B2:E108"/>
  <sheetViews>
    <sheetView topLeftCell="A57" workbookViewId="0"/>
  </sheetViews>
  <sheetFormatPr baseColWidth="10" defaultRowHeight="14.4" x14ac:dyDescent="0.3"/>
  <cols>
    <col min="2" max="2" width="40.88671875" style="19" customWidth="1"/>
    <col min="3" max="4" width="20.109375" style="19" customWidth="1"/>
    <col min="5" max="5" width="20.6640625" style="19" bestFit="1" customWidth="1"/>
    <col min="6" max="6" width="10.88671875" customWidth="1"/>
  </cols>
  <sheetData>
    <row r="2" spans="2:5" ht="15.6" x14ac:dyDescent="0.3">
      <c r="B2" s="18" t="s">
        <v>20</v>
      </c>
    </row>
    <row r="3" spans="2:5" ht="39.6" x14ac:dyDescent="0.3">
      <c r="B3" s="20" t="s">
        <v>56</v>
      </c>
      <c r="C3" s="21" t="s">
        <v>21</v>
      </c>
      <c r="D3" s="21" t="s">
        <v>57</v>
      </c>
      <c r="E3" s="21" t="s">
        <v>58</v>
      </c>
    </row>
    <row r="4" spans="2:5" x14ac:dyDescent="0.3">
      <c r="B4" s="43" t="s">
        <v>59</v>
      </c>
      <c r="C4" s="44">
        <v>427445000</v>
      </c>
      <c r="D4" s="44">
        <v>427444267</v>
      </c>
      <c r="E4" s="45">
        <f>+D4/C4</f>
        <v>0.99999828515949418</v>
      </c>
    </row>
    <row r="5" spans="2:5" x14ac:dyDescent="0.3">
      <c r="B5" s="24" t="s">
        <v>60</v>
      </c>
      <c r="C5" s="25">
        <v>427445000</v>
      </c>
      <c r="D5" s="25">
        <v>427444267</v>
      </c>
      <c r="E5" s="26">
        <f t="shared" ref="E5:E63" si="0">+D5/C5</f>
        <v>0.99999828515949418</v>
      </c>
    </row>
    <row r="6" spans="2:5" x14ac:dyDescent="0.3">
      <c r="B6" s="43" t="s">
        <v>61</v>
      </c>
      <c r="C6" s="44">
        <v>146770539446</v>
      </c>
      <c r="D6" s="44">
        <v>146770539389</v>
      </c>
      <c r="E6" s="45">
        <f t="shared" si="0"/>
        <v>0.99999999961163866</v>
      </c>
    </row>
    <row r="7" spans="2:5" x14ac:dyDescent="0.3">
      <c r="B7" s="24" t="s">
        <v>22</v>
      </c>
      <c r="C7" s="25">
        <v>1376888000</v>
      </c>
      <c r="D7" s="25">
        <v>1376888000</v>
      </c>
      <c r="E7" s="26">
        <f t="shared" si="0"/>
        <v>1</v>
      </c>
    </row>
    <row r="8" spans="2:5" x14ac:dyDescent="0.3">
      <c r="B8" s="24" t="s">
        <v>23</v>
      </c>
      <c r="C8" s="25">
        <v>7491351000</v>
      </c>
      <c r="D8" s="25">
        <v>7491350943</v>
      </c>
      <c r="E8" s="26">
        <f t="shared" si="0"/>
        <v>0.99999999239122561</v>
      </c>
    </row>
    <row r="9" spans="2:5" x14ac:dyDescent="0.3">
      <c r="B9" s="24" t="s">
        <v>24</v>
      </c>
      <c r="C9" s="25">
        <v>680000000</v>
      </c>
      <c r="D9" s="25">
        <v>680000000</v>
      </c>
      <c r="E9" s="26">
        <f t="shared" si="0"/>
        <v>1</v>
      </c>
    </row>
    <row r="10" spans="2:5" x14ac:dyDescent="0.3">
      <c r="B10" s="24" t="s">
        <v>62</v>
      </c>
      <c r="C10" s="25">
        <v>137222300446</v>
      </c>
      <c r="D10" s="25">
        <v>137222300446</v>
      </c>
      <c r="E10" s="26">
        <f t="shared" si="0"/>
        <v>1</v>
      </c>
    </row>
    <row r="11" spans="2:5" x14ac:dyDescent="0.3">
      <c r="B11" s="43" t="s">
        <v>63</v>
      </c>
      <c r="C11" s="44">
        <v>439736597709</v>
      </c>
      <c r="D11" s="44">
        <v>439736597286</v>
      </c>
      <c r="E11" s="45">
        <f t="shared" si="0"/>
        <v>0.99999999903806047</v>
      </c>
    </row>
    <row r="12" spans="2:5" x14ac:dyDescent="0.3">
      <c r="B12" s="24" t="s">
        <v>26</v>
      </c>
      <c r="C12" s="25">
        <v>226880255471</v>
      </c>
      <c r="D12" s="25">
        <v>226880255470</v>
      </c>
      <c r="E12" s="26">
        <f t="shared" si="0"/>
        <v>0.99999999999559241</v>
      </c>
    </row>
    <row r="13" spans="2:5" x14ac:dyDescent="0.3">
      <c r="B13" s="24" t="s">
        <v>27</v>
      </c>
      <c r="C13" s="25">
        <v>26119719908</v>
      </c>
      <c r="D13" s="25">
        <v>26119719908</v>
      </c>
      <c r="E13" s="26">
        <f t="shared" si="0"/>
        <v>1</v>
      </c>
    </row>
    <row r="14" spans="2:5" x14ac:dyDescent="0.3">
      <c r="B14" s="24" t="s">
        <v>24</v>
      </c>
      <c r="C14" s="25">
        <v>26528767129</v>
      </c>
      <c r="D14" s="25">
        <v>26528767129</v>
      </c>
      <c r="E14" s="26">
        <f t="shared" si="0"/>
        <v>1</v>
      </c>
    </row>
    <row r="15" spans="2:5" x14ac:dyDescent="0.3">
      <c r="B15" s="24" t="s">
        <v>28</v>
      </c>
      <c r="C15" s="25">
        <v>2721692201</v>
      </c>
      <c r="D15" s="25">
        <v>2721692133</v>
      </c>
      <c r="E15" s="26">
        <f t="shared" si="0"/>
        <v>0.99999997501554361</v>
      </c>
    </row>
    <row r="16" spans="2:5" x14ac:dyDescent="0.3">
      <c r="B16" s="24" t="s">
        <v>25</v>
      </c>
      <c r="C16" s="25">
        <v>157486163000</v>
      </c>
      <c r="D16" s="25">
        <v>157486162646</v>
      </c>
      <c r="E16" s="26">
        <f t="shared" si="0"/>
        <v>0.99999999775218351</v>
      </c>
    </row>
    <row r="17" spans="2:5" x14ac:dyDescent="0.3">
      <c r="B17" s="43" t="s">
        <v>64</v>
      </c>
      <c r="C17" s="44">
        <v>57720284000</v>
      </c>
      <c r="D17" s="44">
        <v>57720284000</v>
      </c>
      <c r="E17" s="45">
        <f t="shared" si="0"/>
        <v>1</v>
      </c>
    </row>
    <row r="18" spans="2:5" x14ac:dyDescent="0.3">
      <c r="B18" s="24" t="s">
        <v>26</v>
      </c>
      <c r="C18" s="25">
        <v>57720284000</v>
      </c>
      <c r="D18" s="25">
        <v>57720284000</v>
      </c>
      <c r="E18" s="26">
        <f t="shared" si="0"/>
        <v>1</v>
      </c>
    </row>
    <row r="19" spans="2:5" x14ac:dyDescent="0.3">
      <c r="B19" s="43" t="s">
        <v>65</v>
      </c>
      <c r="C19" s="44">
        <v>13138654612</v>
      </c>
      <c r="D19" s="44">
        <v>13138654612</v>
      </c>
      <c r="E19" s="45">
        <f t="shared" si="0"/>
        <v>1</v>
      </c>
    </row>
    <row r="20" spans="2:5" x14ac:dyDescent="0.3">
      <c r="B20" s="24" t="s">
        <v>29</v>
      </c>
      <c r="C20" s="25">
        <v>13138654612</v>
      </c>
      <c r="D20" s="25">
        <v>13138654612</v>
      </c>
      <c r="E20" s="26">
        <f t="shared" si="0"/>
        <v>1</v>
      </c>
    </row>
    <row r="21" spans="2:5" x14ac:dyDescent="0.3">
      <c r="B21" s="43" t="s">
        <v>66</v>
      </c>
      <c r="C21" s="44">
        <v>95402484470</v>
      </c>
      <c r="D21" s="44">
        <v>91961426695</v>
      </c>
      <c r="E21" s="45">
        <f t="shared" si="0"/>
        <v>0.96393115133094809</v>
      </c>
    </row>
    <row r="22" spans="2:5" x14ac:dyDescent="0.3">
      <c r="B22" s="24" t="s">
        <v>30</v>
      </c>
      <c r="C22" s="25">
        <v>4572458686</v>
      </c>
      <c r="D22" s="25">
        <v>4572458686</v>
      </c>
      <c r="E22" s="26">
        <f t="shared" si="0"/>
        <v>1</v>
      </c>
    </row>
    <row r="23" spans="2:5" x14ac:dyDescent="0.3">
      <c r="B23" s="24" t="s">
        <v>28</v>
      </c>
      <c r="C23" s="25">
        <v>64669638000</v>
      </c>
      <c r="D23" s="25">
        <v>64669637508</v>
      </c>
      <c r="E23" s="26">
        <f t="shared" si="0"/>
        <v>0.99999999239210213</v>
      </c>
    </row>
    <row r="24" spans="2:5" x14ac:dyDescent="0.3">
      <c r="B24" s="24" t="s">
        <v>29</v>
      </c>
      <c r="C24" s="25">
        <v>22663699000</v>
      </c>
      <c r="D24" s="25">
        <v>22663698745</v>
      </c>
      <c r="E24" s="26">
        <f t="shared" si="0"/>
        <v>0.99999998874852691</v>
      </c>
    </row>
    <row r="25" spans="2:5" x14ac:dyDescent="0.3">
      <c r="B25" s="24" t="s">
        <v>67</v>
      </c>
      <c r="C25" s="25">
        <v>3496688784</v>
      </c>
      <c r="D25" s="25">
        <v>55631756</v>
      </c>
      <c r="E25" s="26">
        <f t="shared" si="0"/>
        <v>1.5909839118241641E-2</v>
      </c>
    </row>
    <row r="26" spans="2:5" x14ac:dyDescent="0.3">
      <c r="B26" s="43" t="s">
        <v>68</v>
      </c>
      <c r="C26" s="44">
        <v>1019101960</v>
      </c>
      <c r="D26" s="44">
        <v>1019101960</v>
      </c>
      <c r="E26" s="45">
        <f t="shared" si="0"/>
        <v>1</v>
      </c>
    </row>
    <row r="27" spans="2:5" x14ac:dyDescent="0.3">
      <c r="B27" s="24" t="s">
        <v>27</v>
      </c>
      <c r="C27" s="25">
        <v>1019101960</v>
      </c>
      <c r="D27" s="25">
        <v>1019101960</v>
      </c>
      <c r="E27" s="26">
        <f t="shared" si="0"/>
        <v>1</v>
      </c>
    </row>
    <row r="28" spans="2:5" x14ac:dyDescent="0.3">
      <c r="B28" s="43" t="s">
        <v>69</v>
      </c>
      <c r="C28" s="44">
        <v>205100438111</v>
      </c>
      <c r="D28" s="44">
        <v>205100438111</v>
      </c>
      <c r="E28" s="45">
        <f t="shared" si="0"/>
        <v>1</v>
      </c>
    </row>
    <row r="29" spans="2:5" x14ac:dyDescent="0.3">
      <c r="B29" s="24" t="s">
        <v>26</v>
      </c>
      <c r="C29" s="25">
        <v>86897015094</v>
      </c>
      <c r="D29" s="25">
        <v>86897015094</v>
      </c>
      <c r="E29" s="26">
        <f t="shared" si="0"/>
        <v>1</v>
      </c>
    </row>
    <row r="30" spans="2:5" x14ac:dyDescent="0.3">
      <c r="B30" s="24" t="s">
        <v>23</v>
      </c>
      <c r="C30" s="25">
        <v>48896214732</v>
      </c>
      <c r="D30" s="25">
        <v>48896214732</v>
      </c>
      <c r="E30" s="26">
        <f t="shared" si="0"/>
        <v>1</v>
      </c>
    </row>
    <row r="31" spans="2:5" x14ac:dyDescent="0.3">
      <c r="B31" s="24" t="s">
        <v>29</v>
      </c>
      <c r="C31" s="25">
        <v>69307208285</v>
      </c>
      <c r="D31" s="25">
        <v>69307208285</v>
      </c>
      <c r="E31" s="26">
        <f t="shared" si="0"/>
        <v>1</v>
      </c>
    </row>
    <row r="32" spans="2:5" x14ac:dyDescent="0.3">
      <c r="B32" s="43" t="s">
        <v>70</v>
      </c>
      <c r="C32" s="44">
        <v>34589745000</v>
      </c>
      <c r="D32" s="44">
        <v>34589732981</v>
      </c>
      <c r="E32" s="45">
        <f t="shared" si="0"/>
        <v>0.99999965252707124</v>
      </c>
    </row>
    <row r="33" spans="2:5" x14ac:dyDescent="0.3">
      <c r="B33" s="24" t="s">
        <v>27</v>
      </c>
      <c r="C33" s="25">
        <v>34589745000</v>
      </c>
      <c r="D33" s="25">
        <v>34589732981</v>
      </c>
      <c r="E33" s="26">
        <f t="shared" si="0"/>
        <v>0.99999965252707124</v>
      </c>
    </row>
    <row r="34" spans="2:5" ht="28.8" x14ac:dyDescent="0.3">
      <c r="B34" s="46" t="s">
        <v>71</v>
      </c>
      <c r="C34" s="44">
        <v>19950091000</v>
      </c>
      <c r="D34" s="44">
        <v>19721159934</v>
      </c>
      <c r="E34" s="45">
        <f t="shared" si="0"/>
        <v>0.98852481093945888</v>
      </c>
    </row>
    <row r="35" spans="2:5" x14ac:dyDescent="0.3">
      <c r="B35" s="24" t="s">
        <v>26</v>
      </c>
      <c r="C35" s="25">
        <v>5497891000</v>
      </c>
      <c r="D35" s="25">
        <v>5269800184</v>
      </c>
      <c r="E35" s="26">
        <f t="shared" si="0"/>
        <v>0.95851303417983369</v>
      </c>
    </row>
    <row r="36" spans="2:5" x14ac:dyDescent="0.3">
      <c r="B36" s="24" t="s">
        <v>28</v>
      </c>
      <c r="C36" s="25">
        <v>14452200000</v>
      </c>
      <c r="D36" s="25">
        <v>14451359750</v>
      </c>
      <c r="E36" s="26">
        <f t="shared" si="0"/>
        <v>0.99994186006282781</v>
      </c>
    </row>
    <row r="37" spans="2:5" x14ac:dyDescent="0.3">
      <c r="B37" s="43" t="s">
        <v>72</v>
      </c>
      <c r="C37" s="44">
        <v>334034121229</v>
      </c>
      <c r="D37" s="44">
        <v>333107275033</v>
      </c>
      <c r="E37" s="45">
        <f t="shared" si="0"/>
        <v>0.9972252948513467</v>
      </c>
    </row>
    <row r="38" spans="2:5" x14ac:dyDescent="0.3">
      <c r="B38" s="24" t="s">
        <v>73</v>
      </c>
      <c r="C38" s="25">
        <v>66703293948</v>
      </c>
      <c r="D38" s="25">
        <v>65776447754</v>
      </c>
      <c r="E38" s="26">
        <f t="shared" si="0"/>
        <v>0.98610494116343728</v>
      </c>
    </row>
    <row r="39" spans="2:5" x14ac:dyDescent="0.3">
      <c r="B39" s="24" t="s">
        <v>27</v>
      </c>
      <c r="C39" s="25">
        <v>1122135835</v>
      </c>
      <c r="D39" s="25">
        <v>1122135835</v>
      </c>
      <c r="E39" s="26">
        <f t="shared" si="0"/>
        <v>1</v>
      </c>
    </row>
    <row r="40" spans="2:5" x14ac:dyDescent="0.3">
      <c r="B40" s="24" t="s">
        <v>29</v>
      </c>
      <c r="C40" s="25">
        <v>141029911169</v>
      </c>
      <c r="D40" s="25">
        <v>141029911167</v>
      </c>
      <c r="E40" s="26">
        <f t="shared" si="0"/>
        <v>0.99999999998581857</v>
      </c>
    </row>
    <row r="41" spans="2:5" x14ac:dyDescent="0.3">
      <c r="B41" s="24" t="s">
        <v>32</v>
      </c>
      <c r="C41" s="25">
        <v>5905037277</v>
      </c>
      <c r="D41" s="25">
        <v>5905037277</v>
      </c>
      <c r="E41" s="26">
        <f t="shared" si="0"/>
        <v>1</v>
      </c>
    </row>
    <row r="42" spans="2:5" x14ac:dyDescent="0.3">
      <c r="B42" s="24" t="s">
        <v>31</v>
      </c>
      <c r="C42" s="25">
        <v>119273743000</v>
      </c>
      <c r="D42" s="25">
        <v>119273743000</v>
      </c>
      <c r="E42" s="26">
        <f t="shared" si="0"/>
        <v>1</v>
      </c>
    </row>
    <row r="43" spans="2:5" x14ac:dyDescent="0.3">
      <c r="B43" s="43" t="s">
        <v>74</v>
      </c>
      <c r="C43" s="44">
        <v>228347763793</v>
      </c>
      <c r="D43" s="44">
        <v>188016782122</v>
      </c>
      <c r="E43" s="45">
        <f t="shared" si="0"/>
        <v>0.82337912576380423</v>
      </c>
    </row>
    <row r="44" spans="2:5" x14ac:dyDescent="0.3">
      <c r="B44" s="24" t="s">
        <v>34</v>
      </c>
      <c r="C44" s="25">
        <v>40949998000</v>
      </c>
      <c r="D44" s="25">
        <v>40949998000</v>
      </c>
      <c r="E44" s="26">
        <f t="shared" si="0"/>
        <v>1</v>
      </c>
    </row>
    <row r="45" spans="2:5" x14ac:dyDescent="0.3">
      <c r="B45" s="24" t="s">
        <v>26</v>
      </c>
      <c r="C45" s="25">
        <v>89281782188</v>
      </c>
      <c r="D45" s="25">
        <v>48950802281</v>
      </c>
      <c r="E45" s="26">
        <f t="shared" si="0"/>
        <v>0.54827313121869192</v>
      </c>
    </row>
    <row r="46" spans="2:5" x14ac:dyDescent="0.3">
      <c r="B46" s="24" t="s">
        <v>33</v>
      </c>
      <c r="C46" s="25">
        <v>98115983605</v>
      </c>
      <c r="D46" s="25">
        <v>98115981841</v>
      </c>
      <c r="E46" s="26">
        <f t="shared" si="0"/>
        <v>0.99999998202127793</v>
      </c>
    </row>
    <row r="47" spans="2:5" x14ac:dyDescent="0.3">
      <c r="B47" s="43" t="s">
        <v>75</v>
      </c>
      <c r="C47" s="44">
        <v>4065551441</v>
      </c>
      <c r="D47" s="44">
        <v>4065550414</v>
      </c>
      <c r="E47" s="45">
        <f t="shared" si="0"/>
        <v>0.99999974738974162</v>
      </c>
    </row>
    <row r="48" spans="2:5" x14ac:dyDescent="0.3">
      <c r="B48" s="27" t="s">
        <v>23</v>
      </c>
      <c r="C48" s="25">
        <v>4065551441</v>
      </c>
      <c r="D48" s="25">
        <v>4065550414</v>
      </c>
      <c r="E48" s="26">
        <f t="shared" si="0"/>
        <v>0.99999974738974162</v>
      </c>
    </row>
    <row r="49" spans="2:5" x14ac:dyDescent="0.3">
      <c r="B49" s="43" t="s">
        <v>76</v>
      </c>
      <c r="C49" s="44">
        <v>1135283509</v>
      </c>
      <c r="D49" s="44">
        <v>1135283509</v>
      </c>
      <c r="E49" s="45">
        <f t="shared" si="0"/>
        <v>1</v>
      </c>
    </row>
    <row r="50" spans="2:5" x14ac:dyDescent="0.3">
      <c r="B50" s="27" t="s">
        <v>23</v>
      </c>
      <c r="C50" s="25">
        <v>1135283509</v>
      </c>
      <c r="D50" s="25">
        <v>1135283509</v>
      </c>
      <c r="E50" s="26">
        <f t="shared" si="0"/>
        <v>1</v>
      </c>
    </row>
    <row r="51" spans="2:5" x14ac:dyDescent="0.3">
      <c r="B51" s="43" t="s">
        <v>77</v>
      </c>
      <c r="C51" s="44">
        <v>19374212923</v>
      </c>
      <c r="D51" s="44">
        <v>19374212923</v>
      </c>
      <c r="E51" s="45">
        <f t="shared" si="0"/>
        <v>1</v>
      </c>
    </row>
    <row r="52" spans="2:5" x14ac:dyDescent="0.3">
      <c r="B52" s="27" t="s">
        <v>32</v>
      </c>
      <c r="C52" s="25">
        <v>19374212923</v>
      </c>
      <c r="D52" s="25">
        <v>19374212923</v>
      </c>
      <c r="E52" s="26">
        <f t="shared" si="0"/>
        <v>1</v>
      </c>
    </row>
    <row r="53" spans="2:5" ht="28.8" x14ac:dyDescent="0.3">
      <c r="B53" s="46" t="s">
        <v>78</v>
      </c>
      <c r="C53" s="44">
        <v>2357447000</v>
      </c>
      <c r="D53" s="44">
        <v>2357447000</v>
      </c>
      <c r="E53" s="45">
        <f t="shared" si="0"/>
        <v>1</v>
      </c>
    </row>
    <row r="54" spans="2:5" x14ac:dyDescent="0.3">
      <c r="B54" s="27" t="s">
        <v>27</v>
      </c>
      <c r="C54" s="25">
        <v>2357447000</v>
      </c>
      <c r="D54" s="25">
        <v>2357447000</v>
      </c>
      <c r="E54" s="26">
        <f t="shared" si="0"/>
        <v>1</v>
      </c>
    </row>
    <row r="55" spans="2:5" ht="28.8" x14ac:dyDescent="0.3">
      <c r="B55" s="46" t="s">
        <v>79</v>
      </c>
      <c r="C55" s="44">
        <v>6066153000</v>
      </c>
      <c r="D55" s="44">
        <v>6066153000</v>
      </c>
      <c r="E55" s="45">
        <f t="shared" si="0"/>
        <v>1</v>
      </c>
    </row>
    <row r="56" spans="2:5" x14ac:dyDescent="0.3">
      <c r="B56" s="27" t="s">
        <v>27</v>
      </c>
      <c r="C56" s="25">
        <v>6066153000</v>
      </c>
      <c r="D56" s="25">
        <v>6066153000</v>
      </c>
      <c r="E56" s="26">
        <f t="shared" si="0"/>
        <v>1</v>
      </c>
    </row>
    <row r="57" spans="2:5" s="28" customFormat="1" ht="28.8" x14ac:dyDescent="0.3">
      <c r="B57" s="46" t="s">
        <v>80</v>
      </c>
      <c r="C57" s="47">
        <v>261618666978</v>
      </c>
      <c r="D57" s="47">
        <v>261618666607</v>
      </c>
      <c r="E57" s="48">
        <f t="shared" si="0"/>
        <v>0.99999999858190547</v>
      </c>
    </row>
    <row r="58" spans="2:5" x14ac:dyDescent="0.3">
      <c r="B58" s="24" t="s">
        <v>36</v>
      </c>
      <c r="C58" s="25">
        <v>141603452620</v>
      </c>
      <c r="D58" s="25">
        <v>141603452620</v>
      </c>
      <c r="E58" s="26">
        <f t="shared" si="0"/>
        <v>1</v>
      </c>
    </row>
    <row r="59" spans="2:5" x14ac:dyDescent="0.3">
      <c r="B59" s="24" t="s">
        <v>35</v>
      </c>
      <c r="C59" s="25">
        <v>80872910549</v>
      </c>
      <c r="D59" s="25">
        <v>80872910549</v>
      </c>
      <c r="E59" s="26">
        <f t="shared" si="0"/>
        <v>1</v>
      </c>
    </row>
    <row r="60" spans="2:5" x14ac:dyDescent="0.3">
      <c r="B60" s="24" t="s">
        <v>24</v>
      </c>
      <c r="C60" s="25">
        <v>62420000</v>
      </c>
      <c r="D60" s="25">
        <v>62420000</v>
      </c>
      <c r="E60" s="26">
        <f t="shared" si="0"/>
        <v>1</v>
      </c>
    </row>
    <row r="61" spans="2:5" x14ac:dyDescent="0.3">
      <c r="B61" s="24" t="s">
        <v>29</v>
      </c>
      <c r="C61" s="25">
        <v>3178034000</v>
      </c>
      <c r="D61" s="25">
        <v>3178033629</v>
      </c>
      <c r="E61" s="26">
        <f t="shared" si="0"/>
        <v>0.99999988326116085</v>
      </c>
    </row>
    <row r="62" spans="2:5" x14ac:dyDescent="0.3">
      <c r="B62" s="24" t="s">
        <v>25</v>
      </c>
      <c r="C62" s="25">
        <v>33501849809</v>
      </c>
      <c r="D62" s="25">
        <v>33501849809</v>
      </c>
      <c r="E62" s="26">
        <f t="shared" si="0"/>
        <v>1</v>
      </c>
    </row>
    <row r="63" spans="2:5" x14ac:dyDescent="0.3">
      <c r="B63" s="24" t="s">
        <v>60</v>
      </c>
      <c r="C63" s="25">
        <v>2400000000</v>
      </c>
      <c r="D63" s="25">
        <v>2400000000</v>
      </c>
      <c r="E63" s="26">
        <f t="shared" si="0"/>
        <v>1</v>
      </c>
    </row>
    <row r="64" spans="2:5" x14ac:dyDescent="0.3">
      <c r="B64" s="29" t="s">
        <v>37</v>
      </c>
      <c r="C64" s="30">
        <v>1870854581181</v>
      </c>
      <c r="D64" s="30">
        <v>1825926749843</v>
      </c>
      <c r="E64" s="31">
        <f>+D64/C64</f>
        <v>0.97598539630501968</v>
      </c>
    </row>
    <row r="65" spans="2:5" x14ac:dyDescent="0.3">
      <c r="B65" s="32" t="s">
        <v>38</v>
      </c>
      <c r="D65" s="33"/>
      <c r="E65" s="33"/>
    </row>
    <row r="66" spans="2:5" x14ac:dyDescent="0.3">
      <c r="B66" s="32" t="s">
        <v>39</v>
      </c>
      <c r="C66" s="34"/>
      <c r="D66" s="34"/>
      <c r="E66" s="34"/>
    </row>
    <row r="67" spans="2:5" x14ac:dyDescent="0.3">
      <c r="B67" s="32" t="s">
        <v>40</v>
      </c>
      <c r="C67" s="34"/>
      <c r="D67" s="34"/>
    </row>
    <row r="68" spans="2:5" x14ac:dyDescent="0.3">
      <c r="B68" s="32"/>
      <c r="C68" s="34"/>
      <c r="D68" s="34"/>
    </row>
    <row r="69" spans="2:5" ht="39.6" x14ac:dyDescent="0.3">
      <c r="B69" s="35" t="s">
        <v>41</v>
      </c>
      <c r="C69" s="36" t="s">
        <v>21</v>
      </c>
      <c r="D69" s="21" t="s">
        <v>81</v>
      </c>
      <c r="E69" s="21" t="s">
        <v>82</v>
      </c>
    </row>
    <row r="70" spans="2:5" x14ac:dyDescent="0.3">
      <c r="B70" s="39" t="s">
        <v>42</v>
      </c>
      <c r="C70" s="37">
        <v>439736597709</v>
      </c>
      <c r="D70" s="37">
        <v>439736597286</v>
      </c>
      <c r="E70" s="40">
        <v>0.98789864626656521</v>
      </c>
    </row>
    <row r="71" spans="2:5" x14ac:dyDescent="0.3">
      <c r="B71" s="39" t="s">
        <v>44</v>
      </c>
      <c r="C71" s="37">
        <v>334034121229</v>
      </c>
      <c r="D71" s="37">
        <v>333107275033</v>
      </c>
      <c r="E71" s="38">
        <v>0.93706460067644726</v>
      </c>
    </row>
    <row r="72" spans="2:5" x14ac:dyDescent="0.3">
      <c r="B72" s="39" t="s">
        <v>45</v>
      </c>
      <c r="C72" s="37">
        <v>261618666978</v>
      </c>
      <c r="D72" s="37">
        <v>261618666607</v>
      </c>
      <c r="E72" s="38">
        <v>0.99148806628139641</v>
      </c>
    </row>
    <row r="73" spans="2:5" x14ac:dyDescent="0.3">
      <c r="B73" s="39" t="s">
        <v>46</v>
      </c>
      <c r="C73" s="37">
        <v>228347763793</v>
      </c>
      <c r="D73" s="37">
        <v>188016782122</v>
      </c>
      <c r="E73" s="38">
        <v>0.8227560401498053</v>
      </c>
    </row>
    <row r="74" spans="2:5" x14ac:dyDescent="0.3">
      <c r="B74" s="39" t="s">
        <v>43</v>
      </c>
      <c r="C74" s="37">
        <v>205100438111</v>
      </c>
      <c r="D74" s="37">
        <v>205100438111</v>
      </c>
      <c r="E74" s="38">
        <v>0.99999999810536611</v>
      </c>
    </row>
    <row r="75" spans="2:5" x14ac:dyDescent="0.3">
      <c r="B75" s="39" t="s">
        <v>47</v>
      </c>
      <c r="C75" s="37">
        <v>137222300446</v>
      </c>
      <c r="D75" s="37">
        <v>137222300446</v>
      </c>
      <c r="E75" s="38">
        <v>0.99999999961223474</v>
      </c>
    </row>
    <row r="76" spans="2:5" x14ac:dyDescent="0.3">
      <c r="B76" s="39" t="s">
        <v>48</v>
      </c>
      <c r="C76" s="37">
        <v>95402484470</v>
      </c>
      <c r="D76" s="37">
        <v>91961426695</v>
      </c>
      <c r="E76" s="38">
        <v>0.99180584833573415</v>
      </c>
    </row>
    <row r="77" spans="2:5" x14ac:dyDescent="0.3">
      <c r="B77" s="39" t="s">
        <v>49</v>
      </c>
      <c r="C77" s="37">
        <v>57720284000</v>
      </c>
      <c r="D77" s="37">
        <v>57720284000</v>
      </c>
      <c r="E77" s="38">
        <v>1</v>
      </c>
    </row>
    <row r="78" spans="2:5" x14ac:dyDescent="0.3">
      <c r="B78" s="39" t="s">
        <v>50</v>
      </c>
      <c r="C78" s="37">
        <v>34589745000</v>
      </c>
      <c r="D78" s="37">
        <v>34589732981</v>
      </c>
      <c r="E78" s="38">
        <v>0.99999965252707124</v>
      </c>
    </row>
    <row r="79" spans="2:5" x14ac:dyDescent="0.3">
      <c r="B79" s="39" t="s">
        <v>53</v>
      </c>
      <c r="C79" s="37">
        <v>24619220910</v>
      </c>
      <c r="D79" s="37">
        <v>24619219093</v>
      </c>
      <c r="E79" s="38">
        <v>0.98852481093945888</v>
      </c>
    </row>
    <row r="80" spans="2:5" x14ac:dyDescent="0.3">
      <c r="B80" s="39" t="s">
        <v>51</v>
      </c>
      <c r="C80" s="37">
        <v>19950091000</v>
      </c>
      <c r="D80" s="37">
        <v>19721159934</v>
      </c>
      <c r="E80" s="38">
        <v>1</v>
      </c>
    </row>
    <row r="81" spans="2:5" x14ac:dyDescent="0.3">
      <c r="B81" s="39" t="s">
        <v>52</v>
      </c>
      <c r="C81" s="37">
        <v>19374212923</v>
      </c>
      <c r="D81" s="37">
        <v>19374212923</v>
      </c>
      <c r="E81" s="38">
        <v>0.93562815737505411</v>
      </c>
    </row>
    <row r="82" spans="2:5" x14ac:dyDescent="0.3">
      <c r="B82" s="39" t="s">
        <v>54</v>
      </c>
      <c r="C82" s="37">
        <v>13138654612</v>
      </c>
      <c r="D82" s="37">
        <v>13138654612</v>
      </c>
      <c r="E82" s="38">
        <v>1</v>
      </c>
    </row>
    <row r="83" spans="2:5" x14ac:dyDescent="0.3">
      <c r="B83" s="29" t="s">
        <v>37</v>
      </c>
      <c r="C83" s="41">
        <f>SUBTOTAL(9,C70:C82)</f>
        <v>1870854581181</v>
      </c>
      <c r="D83" s="41">
        <f>SUBTOTAL(9,D70:D82)</f>
        <v>1825926749843</v>
      </c>
      <c r="E83" s="42">
        <f t="shared" ref="E83" si="1">+D83/C83</f>
        <v>0.97598539630501968</v>
      </c>
    </row>
    <row r="107" spans="2:2" x14ac:dyDescent="0.3">
      <c r="B107" s="32" t="s">
        <v>38</v>
      </c>
    </row>
    <row r="108" spans="2:2" x14ac:dyDescent="0.3">
      <c r="B108" s="32" t="s">
        <v>55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9982-FAF1-4C45-AB39-A01E02FBC9DD}">
  <dimension ref="B1:E86"/>
  <sheetViews>
    <sheetView tabSelected="1" zoomScale="110" zoomScaleNormal="110" workbookViewId="0"/>
  </sheetViews>
  <sheetFormatPr baseColWidth="10" defaultRowHeight="14.4" x14ac:dyDescent="0.3"/>
  <cols>
    <col min="2" max="2" width="37.5546875" customWidth="1"/>
    <col min="3" max="5" width="19.5546875" customWidth="1"/>
    <col min="6" max="6" width="7.5546875" customWidth="1"/>
  </cols>
  <sheetData>
    <row r="1" spans="2:5" x14ac:dyDescent="0.3">
      <c r="B1" s="19"/>
      <c r="C1" s="19"/>
      <c r="D1" s="19"/>
      <c r="E1" s="19"/>
    </row>
    <row r="2" spans="2:5" ht="15.6" x14ac:dyDescent="0.3">
      <c r="B2" s="18" t="s">
        <v>83</v>
      </c>
      <c r="C2" s="19"/>
      <c r="D2" s="19"/>
      <c r="E2" s="19"/>
    </row>
    <row r="3" spans="2:5" ht="39.6" x14ac:dyDescent="0.3">
      <c r="B3" s="20" t="s">
        <v>56</v>
      </c>
      <c r="C3" s="21" t="s">
        <v>21</v>
      </c>
      <c r="D3" s="21" t="s">
        <v>81</v>
      </c>
      <c r="E3" s="21" t="s">
        <v>82</v>
      </c>
    </row>
    <row r="4" spans="2:5" x14ac:dyDescent="0.3">
      <c r="B4" s="22" t="s">
        <v>59</v>
      </c>
      <c r="C4" s="49">
        <v>992975592</v>
      </c>
      <c r="D4" s="49">
        <v>992975592</v>
      </c>
      <c r="E4" s="23">
        <f>+D4/C4</f>
        <v>1</v>
      </c>
    </row>
    <row r="5" spans="2:5" x14ac:dyDescent="0.3">
      <c r="B5" s="50" t="s">
        <v>85</v>
      </c>
      <c r="C5" s="51">
        <v>992975592</v>
      </c>
      <c r="D5" s="51">
        <v>992975592</v>
      </c>
      <c r="E5" s="26">
        <f t="shared" ref="E5:E42" si="0">+D5/C5</f>
        <v>1</v>
      </c>
    </row>
    <row r="6" spans="2:5" x14ac:dyDescent="0.3">
      <c r="B6" s="22" t="s">
        <v>86</v>
      </c>
      <c r="C6" s="49">
        <v>8387318851</v>
      </c>
      <c r="D6" s="49">
        <v>8387318851</v>
      </c>
      <c r="E6" s="23">
        <f t="shared" si="0"/>
        <v>1</v>
      </c>
    </row>
    <row r="7" spans="2:5" x14ac:dyDescent="0.3">
      <c r="B7" s="27" t="s">
        <v>22</v>
      </c>
      <c r="C7" s="10">
        <v>8387318851</v>
      </c>
      <c r="D7" s="10">
        <v>8387318851</v>
      </c>
      <c r="E7" s="52">
        <f t="shared" si="0"/>
        <v>1</v>
      </c>
    </row>
    <row r="8" spans="2:5" x14ac:dyDescent="0.3">
      <c r="B8" s="22" t="s">
        <v>61</v>
      </c>
      <c r="C8" s="49">
        <f>SUM(C9:C10)</f>
        <v>27573343312</v>
      </c>
      <c r="D8" s="49">
        <f>SUM(D9:D10)</f>
        <v>27573343312</v>
      </c>
      <c r="E8" s="23">
        <f t="shared" si="0"/>
        <v>1</v>
      </c>
    </row>
    <row r="9" spans="2:5" x14ac:dyDescent="0.3">
      <c r="B9" s="27" t="s">
        <v>22</v>
      </c>
      <c r="C9" s="10">
        <v>12420821255</v>
      </c>
      <c r="D9" s="10">
        <v>12420821255</v>
      </c>
      <c r="E9" s="52">
        <f t="shared" si="0"/>
        <v>1</v>
      </c>
    </row>
    <row r="10" spans="2:5" x14ac:dyDescent="0.3">
      <c r="B10" s="27" t="s">
        <v>23</v>
      </c>
      <c r="C10" s="10">
        <v>15152522057</v>
      </c>
      <c r="D10" s="10">
        <v>15152522057</v>
      </c>
      <c r="E10" s="52">
        <f t="shared" si="0"/>
        <v>1</v>
      </c>
    </row>
    <row r="11" spans="2:5" x14ac:dyDescent="0.3">
      <c r="B11" s="22" t="s">
        <v>65</v>
      </c>
      <c r="C11" s="49">
        <v>2025833368</v>
      </c>
      <c r="D11" s="49">
        <v>2011351036</v>
      </c>
      <c r="E11" s="23">
        <f t="shared" si="0"/>
        <v>0.99285117313755289</v>
      </c>
    </row>
    <row r="12" spans="2:5" x14ac:dyDescent="0.3">
      <c r="B12" s="27" t="s">
        <v>22</v>
      </c>
      <c r="C12" s="10">
        <v>2025833368</v>
      </c>
      <c r="D12" s="10">
        <v>2011351036</v>
      </c>
      <c r="E12" s="52">
        <f t="shared" si="0"/>
        <v>0.99285117313755289</v>
      </c>
    </row>
    <row r="13" spans="2:5" x14ac:dyDescent="0.3">
      <c r="B13" s="22" t="s">
        <v>68</v>
      </c>
      <c r="C13" s="49">
        <v>2547092887</v>
      </c>
      <c r="D13" s="49">
        <v>2547092887</v>
      </c>
      <c r="E13" s="23">
        <f t="shared" si="0"/>
        <v>1</v>
      </c>
    </row>
    <row r="14" spans="2:5" x14ac:dyDescent="0.3">
      <c r="B14" s="27" t="s">
        <v>87</v>
      </c>
      <c r="C14" s="10">
        <v>2547092887</v>
      </c>
      <c r="D14" s="10">
        <v>2547092887</v>
      </c>
      <c r="E14" s="52">
        <f t="shared" si="0"/>
        <v>1</v>
      </c>
    </row>
    <row r="15" spans="2:5" x14ac:dyDescent="0.3">
      <c r="B15" s="22" t="s">
        <v>70</v>
      </c>
      <c r="C15" s="49">
        <v>1657748729</v>
      </c>
      <c r="D15" s="49">
        <v>1657747799</v>
      </c>
      <c r="E15" s="23">
        <f t="shared" si="0"/>
        <v>0.99999943899821264</v>
      </c>
    </row>
    <row r="16" spans="2:5" x14ac:dyDescent="0.3">
      <c r="B16" s="27" t="s">
        <v>27</v>
      </c>
      <c r="C16" s="10">
        <v>1657748729</v>
      </c>
      <c r="D16" s="10">
        <v>1657747799</v>
      </c>
      <c r="E16" s="52">
        <f t="shared" si="0"/>
        <v>0.99999943899821264</v>
      </c>
    </row>
    <row r="17" spans="2:5" x14ac:dyDescent="0.3">
      <c r="B17" s="22" t="s">
        <v>72</v>
      </c>
      <c r="C17" s="49">
        <v>2980731233</v>
      </c>
      <c r="D17" s="49">
        <v>2980731233</v>
      </c>
      <c r="E17" s="23">
        <f t="shared" si="0"/>
        <v>1</v>
      </c>
    </row>
    <row r="18" spans="2:5" x14ac:dyDescent="0.3">
      <c r="B18" s="27" t="s">
        <v>27</v>
      </c>
      <c r="C18" s="10">
        <v>2584675659</v>
      </c>
      <c r="D18" s="10">
        <v>2584675659</v>
      </c>
      <c r="E18" s="52">
        <f t="shared" si="0"/>
        <v>1</v>
      </c>
    </row>
    <row r="19" spans="2:5" x14ac:dyDescent="0.3">
      <c r="B19" s="27" t="s">
        <v>29</v>
      </c>
      <c r="C19" s="10">
        <v>396055574</v>
      </c>
      <c r="D19" s="10">
        <v>396055574</v>
      </c>
      <c r="E19" s="52">
        <f t="shared" si="0"/>
        <v>1</v>
      </c>
    </row>
    <row r="20" spans="2:5" x14ac:dyDescent="0.3">
      <c r="B20" s="22" t="s">
        <v>74</v>
      </c>
      <c r="C20" s="49">
        <v>2089086466</v>
      </c>
      <c r="D20" s="49">
        <v>2089086466</v>
      </c>
      <c r="E20" s="23">
        <f t="shared" si="0"/>
        <v>1</v>
      </c>
    </row>
    <row r="21" spans="2:5" x14ac:dyDescent="0.3">
      <c r="B21" s="27" t="s">
        <v>26</v>
      </c>
      <c r="C21" s="10">
        <v>2089086466</v>
      </c>
      <c r="D21" s="10">
        <v>2089086466</v>
      </c>
      <c r="E21" s="52">
        <f t="shared" si="0"/>
        <v>1</v>
      </c>
    </row>
    <row r="22" spans="2:5" x14ac:dyDescent="0.3">
      <c r="B22" s="22" t="s">
        <v>88</v>
      </c>
      <c r="C22" s="49">
        <v>2877521002</v>
      </c>
      <c r="D22" s="49">
        <v>2833024466</v>
      </c>
      <c r="E22" s="23">
        <f t="shared" si="0"/>
        <v>0.98453650348022725</v>
      </c>
    </row>
    <row r="23" spans="2:5" x14ac:dyDescent="0.3">
      <c r="B23" s="27" t="s">
        <v>22</v>
      </c>
      <c r="C23" s="10">
        <v>2877521002</v>
      </c>
      <c r="D23" s="10">
        <v>2833024466</v>
      </c>
      <c r="E23" s="52">
        <f t="shared" si="0"/>
        <v>0.98453650348022725</v>
      </c>
    </row>
    <row r="24" spans="2:5" x14ac:dyDescent="0.3">
      <c r="B24" s="22" t="s">
        <v>76</v>
      </c>
      <c r="C24" s="49">
        <v>321128521</v>
      </c>
      <c r="D24" s="49">
        <v>321128521</v>
      </c>
      <c r="E24" s="23">
        <f t="shared" si="0"/>
        <v>1</v>
      </c>
    </row>
    <row r="25" spans="2:5" x14ac:dyDescent="0.3">
      <c r="B25" s="27" t="s">
        <v>23</v>
      </c>
      <c r="C25" s="10">
        <v>321128521</v>
      </c>
      <c r="D25" s="10">
        <v>321128521</v>
      </c>
      <c r="E25" s="52">
        <f t="shared" si="0"/>
        <v>1</v>
      </c>
    </row>
    <row r="26" spans="2:5" x14ac:dyDescent="0.3">
      <c r="B26" s="22" t="s">
        <v>78</v>
      </c>
      <c r="C26" s="49">
        <v>179288000</v>
      </c>
      <c r="D26" s="49">
        <v>168544074</v>
      </c>
      <c r="E26" s="23">
        <f t="shared" si="0"/>
        <v>0.94007448351256084</v>
      </c>
    </row>
    <row r="27" spans="2:5" x14ac:dyDescent="0.3">
      <c r="B27" s="27" t="s">
        <v>27</v>
      </c>
      <c r="C27" s="10">
        <v>179288000</v>
      </c>
      <c r="D27" s="10">
        <v>168544074</v>
      </c>
      <c r="E27" s="52">
        <f t="shared" si="0"/>
        <v>0.94007448351256084</v>
      </c>
    </row>
    <row r="28" spans="2:5" x14ac:dyDescent="0.3">
      <c r="B28" s="22" t="s">
        <v>89</v>
      </c>
      <c r="C28" s="49">
        <v>1931039000</v>
      </c>
      <c r="D28" s="49">
        <v>1921638206</v>
      </c>
      <c r="E28" s="23">
        <f t="shared" si="0"/>
        <v>0.99513174306681529</v>
      </c>
    </row>
    <row r="29" spans="2:5" x14ac:dyDescent="0.3">
      <c r="B29" s="27" t="s">
        <v>26</v>
      </c>
      <c r="C29" s="10">
        <v>1931039000</v>
      </c>
      <c r="D29" s="10">
        <v>1921638206</v>
      </c>
      <c r="E29" s="52">
        <f t="shared" si="0"/>
        <v>0.99513174306681529</v>
      </c>
    </row>
    <row r="30" spans="2:5" x14ac:dyDescent="0.3">
      <c r="B30" s="22" t="s">
        <v>90</v>
      </c>
      <c r="C30" s="49">
        <v>1844903180</v>
      </c>
      <c r="D30" s="49">
        <v>1844903180</v>
      </c>
      <c r="E30" s="23">
        <f t="shared" si="0"/>
        <v>1</v>
      </c>
    </row>
    <row r="31" spans="2:5" x14ac:dyDescent="0.3">
      <c r="B31" s="27" t="s">
        <v>87</v>
      </c>
      <c r="C31" s="10">
        <v>1844903180</v>
      </c>
      <c r="D31" s="10">
        <v>1844903180</v>
      </c>
      <c r="E31" s="52">
        <f t="shared" si="0"/>
        <v>1</v>
      </c>
    </row>
    <row r="32" spans="2:5" x14ac:dyDescent="0.3">
      <c r="B32" s="22" t="s">
        <v>91</v>
      </c>
      <c r="C32" s="49">
        <v>40791088180</v>
      </c>
      <c r="D32" s="49">
        <v>40308036921</v>
      </c>
      <c r="E32" s="23">
        <f t="shared" si="0"/>
        <v>0.988157921728677</v>
      </c>
    </row>
    <row r="33" spans="2:5" x14ac:dyDescent="0.3">
      <c r="B33" s="53" t="s">
        <v>100</v>
      </c>
      <c r="C33" s="10">
        <v>4439790012</v>
      </c>
      <c r="D33" s="10">
        <v>4439790012</v>
      </c>
      <c r="E33" s="52">
        <f t="shared" si="0"/>
        <v>1</v>
      </c>
    </row>
    <row r="34" spans="2:5" x14ac:dyDescent="0.3">
      <c r="B34" s="53" t="s">
        <v>84</v>
      </c>
      <c r="C34" s="10">
        <v>20137500708</v>
      </c>
      <c r="D34" s="10">
        <v>19813747005</v>
      </c>
      <c r="E34" s="52">
        <f t="shared" si="0"/>
        <v>0.98392284585388579</v>
      </c>
    </row>
    <row r="35" spans="2:5" x14ac:dyDescent="0.3">
      <c r="B35" s="53" t="s">
        <v>61</v>
      </c>
      <c r="C35" s="10">
        <v>4452206248</v>
      </c>
      <c r="D35" s="10">
        <v>4452206248</v>
      </c>
      <c r="E35" s="52">
        <f t="shared" si="0"/>
        <v>1</v>
      </c>
    </row>
    <row r="36" spans="2:5" x14ac:dyDescent="0.3">
      <c r="B36" s="53" t="s">
        <v>63</v>
      </c>
      <c r="C36" s="10">
        <v>4433036537</v>
      </c>
      <c r="D36" s="10">
        <v>4419305442</v>
      </c>
      <c r="E36" s="52">
        <f t="shared" si="0"/>
        <v>0.99690255316296306</v>
      </c>
    </row>
    <row r="37" spans="2:5" x14ac:dyDescent="0.3">
      <c r="B37" s="53" t="s">
        <v>65</v>
      </c>
      <c r="C37" s="10">
        <v>3735634337</v>
      </c>
      <c r="D37" s="10">
        <v>3734250673</v>
      </c>
      <c r="E37" s="52">
        <f t="shared" si="0"/>
        <v>0.99962960400425294</v>
      </c>
    </row>
    <row r="38" spans="2:5" x14ac:dyDescent="0.3">
      <c r="B38" s="53" t="s">
        <v>101</v>
      </c>
      <c r="C38" s="10">
        <v>667334574</v>
      </c>
      <c r="D38" s="10">
        <v>667334574</v>
      </c>
      <c r="E38" s="52">
        <f t="shared" si="0"/>
        <v>1</v>
      </c>
    </row>
    <row r="39" spans="2:5" x14ac:dyDescent="0.3">
      <c r="B39" s="53" t="s">
        <v>72</v>
      </c>
      <c r="C39" s="10">
        <v>697102350</v>
      </c>
      <c r="D39" s="10">
        <v>552919553</v>
      </c>
      <c r="E39" s="52">
        <f t="shared" si="0"/>
        <v>0.79316839629073121</v>
      </c>
    </row>
    <row r="40" spans="2:5" x14ac:dyDescent="0.3">
      <c r="B40" s="53" t="s">
        <v>77</v>
      </c>
      <c r="C40" s="10">
        <v>704100000</v>
      </c>
      <c r="D40" s="10">
        <v>704100000</v>
      </c>
      <c r="E40" s="52">
        <f t="shared" si="0"/>
        <v>1</v>
      </c>
    </row>
    <row r="41" spans="2:5" x14ac:dyDescent="0.3">
      <c r="B41" s="53" t="s">
        <v>78</v>
      </c>
      <c r="C41" s="10">
        <v>1524383414</v>
      </c>
      <c r="D41" s="10">
        <v>1524383414</v>
      </c>
      <c r="E41" s="52">
        <f t="shared" si="0"/>
        <v>1</v>
      </c>
    </row>
    <row r="42" spans="2:5" ht="15" thickBot="1" x14ac:dyDescent="0.35">
      <c r="B42" s="54" t="s">
        <v>37</v>
      </c>
      <c r="C42" s="55">
        <f>+C4+C6+C8+C13+C15+C17+C22+C24+C26+C28+C30+C32+C11+C20</f>
        <v>96199098321</v>
      </c>
      <c r="D42" s="55">
        <f>+D4+D6+D8+D13+D15+D17+D22+D24+D26+D28+D30+D32+D11+D20</f>
        <v>95636922544</v>
      </c>
      <c r="E42" s="56">
        <f t="shared" si="0"/>
        <v>0.99415612217981386</v>
      </c>
    </row>
    <row r="43" spans="2:5" x14ac:dyDescent="0.3">
      <c r="B43" s="32" t="s">
        <v>38</v>
      </c>
    </row>
    <row r="44" spans="2:5" x14ac:dyDescent="0.3">
      <c r="B44" s="32" t="s">
        <v>39</v>
      </c>
      <c r="C44" s="10"/>
      <c r="D44" s="10"/>
    </row>
    <row r="45" spans="2:5" x14ac:dyDescent="0.3">
      <c r="C45" s="10"/>
      <c r="D45" s="10"/>
    </row>
    <row r="47" spans="2:5" ht="39.6" x14ac:dyDescent="0.3">
      <c r="B47" s="35" t="s">
        <v>41</v>
      </c>
      <c r="C47" s="21" t="s">
        <v>21</v>
      </c>
      <c r="D47" s="21" t="s">
        <v>81</v>
      </c>
      <c r="E47" s="21" t="s">
        <v>82</v>
      </c>
    </row>
    <row r="48" spans="2:5" x14ac:dyDescent="0.3">
      <c r="B48" s="57" t="s">
        <v>47</v>
      </c>
      <c r="C48" s="58">
        <v>32025549560</v>
      </c>
      <c r="D48" s="58">
        <v>32025549560</v>
      </c>
      <c r="E48" s="59">
        <f t="shared" ref="E48:E62" si="1">+D48/C48</f>
        <v>1</v>
      </c>
    </row>
    <row r="49" spans="2:5" x14ac:dyDescent="0.3">
      <c r="B49" s="60" t="s">
        <v>94</v>
      </c>
      <c r="C49" s="37">
        <v>20137500708</v>
      </c>
      <c r="D49" s="37">
        <v>19813747005</v>
      </c>
      <c r="E49" s="38">
        <f t="shared" si="1"/>
        <v>0.98392284585388579</v>
      </c>
    </row>
    <row r="50" spans="2:5" x14ac:dyDescent="0.3">
      <c r="B50" s="39" t="s">
        <v>95</v>
      </c>
      <c r="C50" s="37">
        <v>8387318851</v>
      </c>
      <c r="D50" s="37">
        <v>8387318851</v>
      </c>
      <c r="E50" s="38">
        <f t="shared" si="1"/>
        <v>1</v>
      </c>
    </row>
    <row r="51" spans="2:5" x14ac:dyDescent="0.3">
      <c r="B51" s="39" t="s">
        <v>54</v>
      </c>
      <c r="C51" s="37">
        <v>5761467705</v>
      </c>
      <c r="D51" s="37">
        <v>5745601709</v>
      </c>
      <c r="E51" s="38">
        <f t="shared" si="1"/>
        <v>0.99724618850397595</v>
      </c>
    </row>
    <row r="52" spans="2:5" x14ac:dyDescent="0.3">
      <c r="B52" s="39" t="s">
        <v>102</v>
      </c>
      <c r="C52" s="37">
        <v>4439790012</v>
      </c>
      <c r="D52" s="37">
        <v>4439790012</v>
      </c>
      <c r="E52" s="38">
        <f t="shared" si="1"/>
        <v>1</v>
      </c>
    </row>
    <row r="53" spans="2:5" x14ac:dyDescent="0.3">
      <c r="B53" s="39" t="s">
        <v>103</v>
      </c>
      <c r="C53" s="37">
        <v>4433036537</v>
      </c>
      <c r="D53" s="37">
        <v>4419305442</v>
      </c>
      <c r="E53" s="38">
        <f t="shared" si="1"/>
        <v>0.99690255316296306</v>
      </c>
    </row>
    <row r="54" spans="2:5" x14ac:dyDescent="0.3">
      <c r="B54" s="39" t="s">
        <v>44</v>
      </c>
      <c r="C54" s="37">
        <v>3677833583</v>
      </c>
      <c r="D54" s="37">
        <v>3533650786</v>
      </c>
      <c r="E54" s="38">
        <f t="shared" si="1"/>
        <v>0.96079681319283883</v>
      </c>
    </row>
    <row r="55" spans="2:5" x14ac:dyDescent="0.3">
      <c r="B55" s="39" t="s">
        <v>104</v>
      </c>
      <c r="C55" s="37">
        <v>2877521002</v>
      </c>
      <c r="D55" s="37">
        <v>2833024466</v>
      </c>
      <c r="E55" s="38">
        <f t="shared" si="1"/>
        <v>0.98453650348022725</v>
      </c>
    </row>
    <row r="56" spans="2:5" x14ac:dyDescent="0.3">
      <c r="B56" s="39" t="s">
        <v>105</v>
      </c>
      <c r="C56" s="37">
        <v>2547092887</v>
      </c>
      <c r="D56" s="37">
        <v>2547092887</v>
      </c>
      <c r="E56" s="61">
        <f t="shared" si="1"/>
        <v>1</v>
      </c>
    </row>
    <row r="57" spans="2:5" x14ac:dyDescent="0.3">
      <c r="B57" s="39" t="s">
        <v>106</v>
      </c>
      <c r="C57" s="37">
        <v>2089086466</v>
      </c>
      <c r="D57" s="37">
        <v>2089086466</v>
      </c>
      <c r="E57" s="38">
        <f t="shared" si="1"/>
        <v>1</v>
      </c>
    </row>
    <row r="58" spans="2:5" x14ac:dyDescent="0.3">
      <c r="B58" s="39" t="s">
        <v>96</v>
      </c>
      <c r="C58" s="37">
        <v>1931039000</v>
      </c>
      <c r="D58" s="37">
        <v>1921638206</v>
      </c>
      <c r="E58" s="38">
        <f t="shared" si="1"/>
        <v>0.99513174306681529</v>
      </c>
    </row>
    <row r="59" spans="2:5" x14ac:dyDescent="0.3">
      <c r="B59" s="39" t="s">
        <v>97</v>
      </c>
      <c r="C59" s="37">
        <v>1844903180</v>
      </c>
      <c r="D59" s="37">
        <v>1844903180</v>
      </c>
      <c r="E59" s="38">
        <f t="shared" si="1"/>
        <v>1</v>
      </c>
    </row>
    <row r="60" spans="2:5" x14ac:dyDescent="0.3">
      <c r="B60" s="39" t="s">
        <v>99</v>
      </c>
      <c r="C60" s="37">
        <v>1703671414</v>
      </c>
      <c r="D60" s="37">
        <v>1692927488</v>
      </c>
      <c r="E60" s="38">
        <f t="shared" si="1"/>
        <v>0.99369366304340656</v>
      </c>
    </row>
    <row r="61" spans="2:5" x14ac:dyDescent="0.3">
      <c r="B61" s="39" t="s">
        <v>50</v>
      </c>
      <c r="C61" s="37">
        <v>1657748729</v>
      </c>
      <c r="D61" s="37">
        <v>1657747799</v>
      </c>
      <c r="E61" s="38">
        <f t="shared" si="1"/>
        <v>0.99999943899821264</v>
      </c>
    </row>
    <row r="62" spans="2:5" x14ac:dyDescent="0.3">
      <c r="B62" s="39" t="s">
        <v>53</v>
      </c>
      <c r="C62" s="37">
        <v>1692563095</v>
      </c>
      <c r="D62" s="37">
        <v>1692563095</v>
      </c>
      <c r="E62" s="38">
        <f t="shared" si="1"/>
        <v>1</v>
      </c>
    </row>
    <row r="63" spans="2:5" x14ac:dyDescent="0.3">
      <c r="B63" s="39" t="s">
        <v>98</v>
      </c>
      <c r="C63" s="37">
        <v>992975592</v>
      </c>
      <c r="D63" s="37">
        <v>992975592</v>
      </c>
      <c r="E63" s="38">
        <f t="shared" ref="E63:E64" si="2">+D63/C63</f>
        <v>1</v>
      </c>
    </row>
    <row r="64" spans="2:5" x14ac:dyDescent="0.3">
      <c r="B64" s="29" t="s">
        <v>37</v>
      </c>
      <c r="C64" s="41">
        <v>96199098321</v>
      </c>
      <c r="D64" s="41">
        <v>95636922544</v>
      </c>
      <c r="E64" s="42">
        <f t="shared" si="2"/>
        <v>0.99415612217981386</v>
      </c>
    </row>
    <row r="65" spans="2:5" x14ac:dyDescent="0.3">
      <c r="B65" s="19"/>
      <c r="C65" s="19"/>
      <c r="D65" s="19"/>
      <c r="E65" s="19"/>
    </row>
    <row r="66" spans="2:5" x14ac:dyDescent="0.3">
      <c r="B66" s="19"/>
      <c r="C66" s="19"/>
      <c r="D66" s="19"/>
      <c r="E66" s="19"/>
    </row>
    <row r="67" spans="2:5" x14ac:dyDescent="0.3">
      <c r="B67" s="19"/>
      <c r="C67" s="19"/>
      <c r="D67" s="19"/>
      <c r="E67" s="19"/>
    </row>
    <row r="68" spans="2:5" x14ac:dyDescent="0.3">
      <c r="B68" s="19"/>
      <c r="C68" s="19"/>
      <c r="D68" s="19"/>
      <c r="E68" s="19"/>
    </row>
    <row r="69" spans="2:5" x14ac:dyDescent="0.3">
      <c r="B69" s="19"/>
      <c r="C69" s="19"/>
      <c r="D69" s="19"/>
      <c r="E69" s="19"/>
    </row>
    <row r="70" spans="2:5" x14ac:dyDescent="0.3">
      <c r="B70" s="19"/>
      <c r="C70" s="19"/>
      <c r="D70" s="19"/>
      <c r="E70" s="19"/>
    </row>
    <row r="71" spans="2:5" x14ac:dyDescent="0.3">
      <c r="B71" s="19"/>
      <c r="C71" s="19"/>
      <c r="D71" s="19"/>
      <c r="E71" s="19"/>
    </row>
    <row r="72" spans="2:5" x14ac:dyDescent="0.3">
      <c r="B72" s="19"/>
      <c r="C72" s="19"/>
      <c r="D72" s="19"/>
      <c r="E72" s="19"/>
    </row>
    <row r="73" spans="2:5" x14ac:dyDescent="0.3">
      <c r="B73" s="19"/>
      <c r="C73" s="19"/>
      <c r="D73" s="19"/>
      <c r="E73" s="19"/>
    </row>
    <row r="74" spans="2:5" x14ac:dyDescent="0.3">
      <c r="B74" s="19"/>
      <c r="C74" s="19"/>
      <c r="D74" s="19"/>
      <c r="E74" s="19"/>
    </row>
    <row r="75" spans="2:5" x14ac:dyDescent="0.3">
      <c r="B75" s="19"/>
      <c r="C75" s="19"/>
      <c r="D75" s="19"/>
      <c r="E75" s="19"/>
    </row>
    <row r="76" spans="2:5" x14ac:dyDescent="0.3">
      <c r="B76" s="19"/>
      <c r="C76" s="19"/>
      <c r="D76" s="19"/>
      <c r="E76" s="19"/>
    </row>
    <row r="77" spans="2:5" x14ac:dyDescent="0.3">
      <c r="B77" s="19"/>
      <c r="C77" s="19"/>
      <c r="D77" s="19"/>
      <c r="E77" s="19"/>
    </row>
    <row r="78" spans="2:5" x14ac:dyDescent="0.3">
      <c r="B78" s="19"/>
      <c r="C78" s="19"/>
      <c r="D78" s="19"/>
    </row>
    <row r="79" spans="2:5" x14ac:dyDescent="0.3">
      <c r="B79" s="19"/>
      <c r="C79" s="19"/>
      <c r="D79" s="19"/>
      <c r="E79" s="19"/>
    </row>
    <row r="80" spans="2:5" x14ac:dyDescent="0.3">
      <c r="B80" s="19"/>
      <c r="C80" s="19"/>
      <c r="D80" s="19"/>
      <c r="E80" s="19"/>
    </row>
    <row r="81" spans="2:5" x14ac:dyDescent="0.3">
      <c r="C81" s="19"/>
      <c r="D81" s="19"/>
      <c r="E81" s="19"/>
    </row>
    <row r="82" spans="2:5" x14ac:dyDescent="0.3">
      <c r="C82" s="19"/>
      <c r="D82" s="19"/>
      <c r="E82" s="19"/>
    </row>
    <row r="85" spans="2:5" x14ac:dyDescent="0.3">
      <c r="B85" s="32" t="s">
        <v>38</v>
      </c>
    </row>
    <row r="86" spans="2:5" x14ac:dyDescent="0.3">
      <c r="B86" s="32" t="s">
        <v>55</v>
      </c>
    </row>
  </sheetData>
  <autoFilter ref="B3:F44" xr:uid="{CC099982-FAF1-4C45-AB39-A01E02FBC9DD}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AFA7-6BE7-483F-B7BF-5358F81C36D1}">
  <dimension ref="A1:D108"/>
  <sheetViews>
    <sheetView topLeftCell="A5" workbookViewId="0">
      <pane ySplit="4" topLeftCell="A99" activePane="bottomLeft" state="frozen"/>
      <selection activeCell="A5" sqref="A5"/>
      <selection pane="bottomLeft" activeCell="B105" sqref="B105"/>
    </sheetView>
  </sheetViews>
  <sheetFormatPr baseColWidth="10" defaultRowHeight="14.4" x14ac:dyDescent="0.3"/>
  <cols>
    <col min="1" max="1" width="59.5546875" bestFit="1" customWidth="1"/>
    <col min="2" max="3" width="19.88671875" bestFit="1" customWidth="1"/>
    <col min="4" max="4" width="15.88671875" customWidth="1"/>
  </cols>
  <sheetData>
    <row r="1" spans="1:4" x14ac:dyDescent="0.3">
      <c r="A1" s="63" t="s">
        <v>107</v>
      </c>
    </row>
    <row r="2" spans="1:4" x14ac:dyDescent="0.3">
      <c r="A2" s="63" t="s">
        <v>108</v>
      </c>
    </row>
    <row r="3" spans="1:4" x14ac:dyDescent="0.3">
      <c r="A3" s="63" t="s">
        <v>166</v>
      </c>
    </row>
    <row r="4" spans="1:4" x14ac:dyDescent="0.3">
      <c r="A4" s="63"/>
    </row>
    <row r="5" spans="1:4" x14ac:dyDescent="0.3">
      <c r="A5" s="63" t="s">
        <v>107</v>
      </c>
    </row>
    <row r="6" spans="1:4" x14ac:dyDescent="0.3">
      <c r="A6" s="63" t="s">
        <v>108</v>
      </c>
    </row>
    <row r="7" spans="1:4" x14ac:dyDescent="0.3">
      <c r="A7" s="63" t="s">
        <v>166</v>
      </c>
    </row>
    <row r="8" spans="1:4" ht="27.6" x14ac:dyDescent="0.3">
      <c r="A8" s="64" t="s">
        <v>109</v>
      </c>
      <c r="B8" s="65" t="s">
        <v>110</v>
      </c>
      <c r="C8" s="65" t="s">
        <v>111</v>
      </c>
      <c r="D8" s="65" t="s">
        <v>112</v>
      </c>
    </row>
    <row r="9" spans="1:4" x14ac:dyDescent="0.3">
      <c r="A9" s="82" t="s">
        <v>113</v>
      </c>
      <c r="B9" s="83">
        <f>+B10+B14+B16+B18+B21+B23+B25+B27+B29+B32+B34+B36+B38+B40+B42+B51+B56+B59+B61+B64+B72+B74+B77+B79+B54</f>
        <v>2565704304885</v>
      </c>
      <c r="C9" s="83">
        <f t="shared" ref="C9:D9" si="0">+C10+C14+C16+C18+C21+C23+C25+C27+C29+C32+C34+C36+C38+C40+C42+C51+C56+C59+C61+C64+C72+C74+C77+C79+C54</f>
        <v>2488502882770</v>
      </c>
      <c r="D9" s="83">
        <f t="shared" si="0"/>
        <v>2131279140638</v>
      </c>
    </row>
    <row r="10" spans="1:4" x14ac:dyDescent="0.3">
      <c r="A10" s="84" t="s">
        <v>114</v>
      </c>
      <c r="B10" s="85">
        <f>SUM(B11:B13)</f>
        <v>566939210383</v>
      </c>
      <c r="C10" s="85">
        <f>SUM(C11:C13)</f>
        <v>566939210383</v>
      </c>
      <c r="D10" s="86">
        <f>SUM(D11:D13)</f>
        <v>566939210383</v>
      </c>
    </row>
    <row r="11" spans="1:4" x14ac:dyDescent="0.3">
      <c r="A11" s="66" t="s">
        <v>115</v>
      </c>
      <c r="B11" s="67">
        <v>6418565000</v>
      </c>
      <c r="C11" s="67">
        <v>6418565000</v>
      </c>
      <c r="D11" s="68">
        <v>6418565000</v>
      </c>
    </row>
    <row r="12" spans="1:4" x14ac:dyDescent="0.3">
      <c r="A12" s="66" t="s">
        <v>116</v>
      </c>
      <c r="B12" s="67">
        <v>559279421570</v>
      </c>
      <c r="C12" s="67">
        <v>559279421570</v>
      </c>
      <c r="D12" s="68">
        <v>559279421570</v>
      </c>
    </row>
    <row r="13" spans="1:4" x14ac:dyDescent="0.3">
      <c r="A13" s="66" t="s">
        <v>117</v>
      </c>
      <c r="B13" s="67">
        <v>1241223813</v>
      </c>
      <c r="C13" s="67">
        <v>1241223813</v>
      </c>
      <c r="D13" s="68">
        <v>1241223813</v>
      </c>
    </row>
    <row r="14" spans="1:4" x14ac:dyDescent="0.3">
      <c r="A14" s="87" t="s">
        <v>118</v>
      </c>
      <c r="B14" s="88">
        <f t="shared" ref="B14:D14" si="1">+B15</f>
        <v>31711415000</v>
      </c>
      <c r="C14" s="88">
        <f t="shared" si="1"/>
        <v>0</v>
      </c>
      <c r="D14" s="89">
        <f t="shared" si="1"/>
        <v>0</v>
      </c>
    </row>
    <row r="15" spans="1:4" x14ac:dyDescent="0.3">
      <c r="A15" s="69" t="s">
        <v>119</v>
      </c>
      <c r="B15" s="67">
        <v>31711415000</v>
      </c>
      <c r="C15" s="67"/>
      <c r="D15" s="68">
        <v>0</v>
      </c>
    </row>
    <row r="16" spans="1:4" x14ac:dyDescent="0.3">
      <c r="A16" s="87" t="s">
        <v>120</v>
      </c>
      <c r="B16" s="88">
        <f t="shared" ref="B16:D16" si="2">+B17</f>
        <v>80872910549</v>
      </c>
      <c r="C16" s="88">
        <f t="shared" si="2"/>
        <v>80872910549</v>
      </c>
      <c r="D16" s="88">
        <f t="shared" si="2"/>
        <v>50198603426</v>
      </c>
    </row>
    <row r="17" spans="1:4" x14ac:dyDescent="0.3">
      <c r="A17" s="69" t="s">
        <v>117</v>
      </c>
      <c r="B17" s="70">
        <v>80872910549</v>
      </c>
      <c r="C17" s="70">
        <v>80872910549</v>
      </c>
      <c r="D17" s="71">
        <v>50198603426</v>
      </c>
    </row>
    <row r="18" spans="1:4" x14ac:dyDescent="0.3">
      <c r="A18" s="87" t="s">
        <v>121</v>
      </c>
      <c r="B18" s="88">
        <f>SUM(B19:B20)</f>
        <v>137222300446</v>
      </c>
      <c r="C18" s="88">
        <f>SUM(C19:C20)</f>
        <v>137222300446</v>
      </c>
      <c r="D18" s="88">
        <f>SUM(D19:D20)</f>
        <v>137222300446</v>
      </c>
    </row>
    <row r="19" spans="1:4" x14ac:dyDescent="0.3">
      <c r="A19" s="69" t="s">
        <v>117</v>
      </c>
      <c r="B19" s="70">
        <v>1923857446</v>
      </c>
      <c r="C19" s="70">
        <v>1923857446</v>
      </c>
      <c r="D19" s="71">
        <v>1923857446</v>
      </c>
    </row>
    <row r="20" spans="1:4" x14ac:dyDescent="0.3">
      <c r="A20" s="69" t="s">
        <v>122</v>
      </c>
      <c r="B20" s="70">
        <v>135298443000</v>
      </c>
      <c r="C20" s="70">
        <v>135298443000</v>
      </c>
      <c r="D20" s="71">
        <v>135298443000</v>
      </c>
    </row>
    <row r="21" spans="1:4" x14ac:dyDescent="0.3">
      <c r="A21" s="87" t="s">
        <v>123</v>
      </c>
      <c r="B21" s="88">
        <f t="shared" ref="B21:D21" si="3">+B22</f>
        <v>119273743000</v>
      </c>
      <c r="C21" s="88">
        <f t="shared" si="3"/>
        <v>119273743000</v>
      </c>
      <c r="D21" s="89">
        <f t="shared" si="3"/>
        <v>119273743000</v>
      </c>
    </row>
    <row r="22" spans="1:4" x14ac:dyDescent="0.3">
      <c r="A22" s="69" t="s">
        <v>119</v>
      </c>
      <c r="B22" s="70">
        <v>119273743000</v>
      </c>
      <c r="C22" s="70">
        <v>119273743000</v>
      </c>
      <c r="D22" s="71">
        <v>119273743000</v>
      </c>
    </row>
    <row r="23" spans="1:4" x14ac:dyDescent="0.3">
      <c r="A23" s="87" t="s">
        <v>124</v>
      </c>
      <c r="B23" s="88">
        <f t="shared" ref="B23:D23" si="4">+B24</f>
        <v>141603452620</v>
      </c>
      <c r="C23" s="88">
        <f t="shared" si="4"/>
        <v>141603452620</v>
      </c>
      <c r="D23" s="89">
        <f t="shared" si="4"/>
        <v>60043129718</v>
      </c>
    </row>
    <row r="24" spans="1:4" x14ac:dyDescent="0.3">
      <c r="A24" s="69" t="s">
        <v>117</v>
      </c>
      <c r="B24" s="70">
        <v>141603452620</v>
      </c>
      <c r="C24" s="70">
        <v>141603452620</v>
      </c>
      <c r="D24" s="71">
        <v>60043129718</v>
      </c>
    </row>
    <row r="25" spans="1:4" x14ac:dyDescent="0.3">
      <c r="A25" s="87" t="s">
        <v>125</v>
      </c>
      <c r="B25" s="88">
        <f t="shared" ref="B25:D25" si="5">+B26</f>
        <v>40949998000</v>
      </c>
      <c r="C25" s="88">
        <f t="shared" si="5"/>
        <v>40949998000</v>
      </c>
      <c r="D25" s="89">
        <f t="shared" si="5"/>
        <v>0</v>
      </c>
    </row>
    <row r="26" spans="1:4" x14ac:dyDescent="0.3">
      <c r="A26" s="72" t="s">
        <v>126</v>
      </c>
      <c r="B26" s="73">
        <v>40949998000</v>
      </c>
      <c r="C26" s="73">
        <v>40949998000</v>
      </c>
      <c r="D26" s="74">
        <v>0</v>
      </c>
    </row>
    <row r="27" spans="1:4" x14ac:dyDescent="0.3">
      <c r="A27" s="87" t="s">
        <v>127</v>
      </c>
      <c r="B27" s="88">
        <f t="shared" ref="B27:D27" si="6">+B28</f>
        <v>4572458686</v>
      </c>
      <c r="C27" s="88">
        <f t="shared" si="6"/>
        <v>4572458686</v>
      </c>
      <c r="D27" s="89">
        <f t="shared" si="6"/>
        <v>864703839</v>
      </c>
    </row>
    <row r="28" spans="1:4" x14ac:dyDescent="0.3">
      <c r="A28" s="72" t="s">
        <v>126</v>
      </c>
      <c r="B28" s="73">
        <v>4572458686</v>
      </c>
      <c r="C28" s="73">
        <v>4572458686</v>
      </c>
      <c r="D28" s="74">
        <v>864703839</v>
      </c>
    </row>
    <row r="29" spans="1:4" x14ac:dyDescent="0.3">
      <c r="A29" s="87" t="s">
        <v>128</v>
      </c>
      <c r="B29" s="88">
        <f>SUM(B30:B31)</f>
        <v>190988012809</v>
      </c>
      <c r="C29" s="88">
        <f>SUM(C30:C31)</f>
        <v>190988012455</v>
      </c>
      <c r="D29" s="89">
        <f>SUM(D30:D31)</f>
        <v>148612740348</v>
      </c>
    </row>
    <row r="30" spans="1:4" x14ac:dyDescent="0.3">
      <c r="A30" s="69" t="s">
        <v>126</v>
      </c>
      <c r="B30" s="70">
        <v>76486163000</v>
      </c>
      <c r="C30" s="70">
        <v>76486162646</v>
      </c>
      <c r="D30" s="71">
        <v>53449132532</v>
      </c>
    </row>
    <row r="31" spans="1:4" x14ac:dyDescent="0.3">
      <c r="A31" s="69" t="s">
        <v>117</v>
      </c>
      <c r="B31" s="70">
        <v>114501849809</v>
      </c>
      <c r="C31" s="70">
        <v>114501849809</v>
      </c>
      <c r="D31" s="71">
        <v>95163607816</v>
      </c>
    </row>
    <row r="32" spans="1:4" x14ac:dyDescent="0.3">
      <c r="A32" s="87" t="s">
        <v>164</v>
      </c>
      <c r="B32" s="88">
        <f>+B33</f>
        <v>3496688784</v>
      </c>
      <c r="C32" s="88">
        <f t="shared" ref="C32:D32" si="7">+C33</f>
        <v>55631756</v>
      </c>
      <c r="D32" s="88">
        <f t="shared" si="7"/>
        <v>0</v>
      </c>
    </row>
    <row r="33" spans="1:4" x14ac:dyDescent="0.3">
      <c r="A33" s="69" t="s">
        <v>126</v>
      </c>
      <c r="B33" s="73">
        <v>3496688784</v>
      </c>
      <c r="C33" s="73">
        <v>55631756</v>
      </c>
      <c r="D33" s="74">
        <v>0</v>
      </c>
    </row>
    <row r="34" spans="1:4" x14ac:dyDescent="0.3">
      <c r="A34" s="87" t="s">
        <v>129</v>
      </c>
      <c r="B34" s="88">
        <f t="shared" ref="B34:D34" si="8">+B35</f>
        <v>4391996067</v>
      </c>
      <c r="C34" s="88">
        <f t="shared" si="8"/>
        <v>4391996067</v>
      </c>
      <c r="D34" s="89">
        <f t="shared" si="8"/>
        <v>4001620877</v>
      </c>
    </row>
    <row r="35" spans="1:4" x14ac:dyDescent="0.3">
      <c r="A35" s="69" t="s">
        <v>119</v>
      </c>
      <c r="B35" s="73">
        <v>4391996067</v>
      </c>
      <c r="C35" s="73">
        <v>4391996067</v>
      </c>
      <c r="D35" s="74">
        <v>4001620877</v>
      </c>
    </row>
    <row r="36" spans="1:4" x14ac:dyDescent="0.3">
      <c r="A36" s="87" t="s">
        <v>130</v>
      </c>
      <c r="B36" s="88">
        <f t="shared" ref="B36:D36" si="9">+B37</f>
        <v>20137500708</v>
      </c>
      <c r="C36" s="88">
        <f t="shared" si="9"/>
        <v>19813747005</v>
      </c>
      <c r="D36" s="89">
        <f t="shared" si="9"/>
        <v>19765873277</v>
      </c>
    </row>
    <row r="37" spans="1:4" x14ac:dyDescent="0.3">
      <c r="A37" s="69" t="s">
        <v>119</v>
      </c>
      <c r="B37" s="73">
        <v>20137500708</v>
      </c>
      <c r="C37" s="73">
        <v>19813747005</v>
      </c>
      <c r="D37" s="74">
        <v>19765873277</v>
      </c>
    </row>
    <row r="38" spans="1:4" x14ac:dyDescent="0.3">
      <c r="A38" s="87" t="s">
        <v>131</v>
      </c>
      <c r="B38" s="88">
        <f t="shared" ref="B38:D38" si="10">+B39</f>
        <v>992975592</v>
      </c>
      <c r="C38" s="88">
        <f t="shared" si="10"/>
        <v>992975592</v>
      </c>
      <c r="D38" s="89">
        <f t="shared" si="10"/>
        <v>992975592</v>
      </c>
    </row>
    <row r="39" spans="1:4" x14ac:dyDescent="0.3">
      <c r="A39" s="69" t="s">
        <v>119</v>
      </c>
      <c r="B39" s="73">
        <v>992975592</v>
      </c>
      <c r="C39" s="73">
        <v>992975592</v>
      </c>
      <c r="D39" s="74">
        <v>992975592</v>
      </c>
    </row>
    <row r="40" spans="1:4" x14ac:dyDescent="0.3">
      <c r="A40" s="87" t="s">
        <v>132</v>
      </c>
      <c r="B40" s="88">
        <f t="shared" ref="B40:D40" si="11">+B41</f>
        <v>27088382476</v>
      </c>
      <c r="C40" s="88">
        <f t="shared" si="11"/>
        <v>27029403608</v>
      </c>
      <c r="D40" s="89">
        <f t="shared" si="11"/>
        <v>24364501449</v>
      </c>
    </row>
    <row r="41" spans="1:4" x14ac:dyDescent="0.3">
      <c r="A41" s="69" t="s">
        <v>119</v>
      </c>
      <c r="B41" s="73">
        <v>27088382476</v>
      </c>
      <c r="C41" s="73">
        <v>27029403608</v>
      </c>
      <c r="D41" s="74">
        <v>24364501449</v>
      </c>
    </row>
    <row r="42" spans="1:4" x14ac:dyDescent="0.3">
      <c r="A42" s="87" t="s">
        <v>133</v>
      </c>
      <c r="B42" s="88">
        <f t="shared" ref="B42:D42" si="12">SUM(B43:B50)</f>
        <v>470297353219</v>
      </c>
      <c r="C42" s="88">
        <f t="shared" si="12"/>
        <v>429728881701</v>
      </c>
      <c r="D42" s="89">
        <f t="shared" si="12"/>
        <v>360236256042</v>
      </c>
    </row>
    <row r="43" spans="1:4" x14ac:dyDescent="0.3">
      <c r="A43" s="69" t="s">
        <v>119</v>
      </c>
      <c r="B43" s="73">
        <v>312176345949</v>
      </c>
      <c r="C43" s="73">
        <v>312166945155</v>
      </c>
      <c r="D43" s="74">
        <v>294469629130</v>
      </c>
    </row>
    <row r="44" spans="1:4" x14ac:dyDescent="0.3">
      <c r="A44" s="66" t="s">
        <v>134</v>
      </c>
      <c r="B44" s="73">
        <v>46466415000</v>
      </c>
      <c r="C44" s="73">
        <v>46466415000</v>
      </c>
      <c r="D44" s="74">
        <v>40934236957</v>
      </c>
    </row>
    <row r="45" spans="1:4" x14ac:dyDescent="0.3">
      <c r="A45" s="66" t="s">
        <v>135</v>
      </c>
      <c r="B45" s="73">
        <v>11253869000</v>
      </c>
      <c r="C45" s="73">
        <v>11253869000</v>
      </c>
      <c r="D45" s="74">
        <v>6842599046</v>
      </c>
    </row>
    <row r="46" spans="1:4" x14ac:dyDescent="0.3">
      <c r="A46" s="66" t="s">
        <v>136</v>
      </c>
      <c r="B46" s="73">
        <v>72984602445</v>
      </c>
      <c r="C46" s="73">
        <v>32653622538</v>
      </c>
      <c r="D46" s="74">
        <v>5567774</v>
      </c>
    </row>
    <row r="47" spans="1:4" x14ac:dyDescent="0.3">
      <c r="A47" s="69" t="s">
        <v>137</v>
      </c>
      <c r="B47" s="73">
        <v>11335238720</v>
      </c>
      <c r="C47" s="73">
        <v>11335238719</v>
      </c>
      <c r="D47" s="74">
        <v>11335238719</v>
      </c>
    </row>
    <row r="48" spans="1:4" x14ac:dyDescent="0.3">
      <c r="A48" s="69" t="s">
        <v>138</v>
      </c>
      <c r="B48" s="73">
        <v>4989537362</v>
      </c>
      <c r="C48" s="73">
        <v>4989537362</v>
      </c>
      <c r="D48" s="74">
        <v>4989537362</v>
      </c>
    </row>
    <row r="49" spans="1:4" x14ac:dyDescent="0.3">
      <c r="A49" s="69" t="s">
        <v>139</v>
      </c>
      <c r="B49" s="73">
        <v>5497891000</v>
      </c>
      <c r="C49" s="73">
        <v>5269800184</v>
      </c>
      <c r="D49" s="74">
        <v>1659447054</v>
      </c>
    </row>
    <row r="50" spans="1:4" x14ac:dyDescent="0.3">
      <c r="A50" s="72" t="s">
        <v>117</v>
      </c>
      <c r="B50" s="73">
        <v>5593453743</v>
      </c>
      <c r="C50" s="73">
        <v>5593453743</v>
      </c>
      <c r="D50" s="74"/>
    </row>
    <row r="51" spans="1:4" x14ac:dyDescent="0.3">
      <c r="A51" s="87" t="s">
        <v>140</v>
      </c>
      <c r="B51" s="88">
        <f>SUM(B52:B53)</f>
        <v>77062051260</v>
      </c>
      <c r="C51" s="88">
        <f>SUM(C52:C53)</f>
        <v>77062050176</v>
      </c>
      <c r="D51" s="89">
        <f>SUM(D52:D53)</f>
        <v>73868300475</v>
      </c>
    </row>
    <row r="52" spans="1:4" x14ac:dyDescent="0.3">
      <c r="A52" s="69" t="s">
        <v>141</v>
      </c>
      <c r="B52" s="73">
        <v>2643976094</v>
      </c>
      <c r="C52" s="73">
        <v>2643976094</v>
      </c>
      <c r="D52" s="74">
        <v>2559297832</v>
      </c>
    </row>
    <row r="53" spans="1:4" x14ac:dyDescent="0.3">
      <c r="A53" s="69" t="s">
        <v>119</v>
      </c>
      <c r="B53" s="73">
        <v>74418075166</v>
      </c>
      <c r="C53" s="73">
        <v>74418074082</v>
      </c>
      <c r="D53" s="74">
        <v>71309002643</v>
      </c>
    </row>
    <row r="54" spans="1:4" ht="34.5" customHeight="1" x14ac:dyDescent="0.3">
      <c r="A54" s="90" t="s">
        <v>165</v>
      </c>
      <c r="B54" s="91">
        <f>+B55</f>
        <v>20653587472</v>
      </c>
      <c r="C54" s="91">
        <f t="shared" ref="C54:D54" si="13">+C55</f>
        <v>20494289916</v>
      </c>
      <c r="D54" s="91">
        <f t="shared" si="13"/>
        <v>19808409880</v>
      </c>
    </row>
    <row r="55" spans="1:4" x14ac:dyDescent="0.3">
      <c r="A55" s="69" t="s">
        <v>119</v>
      </c>
      <c r="B55" s="73">
        <v>20653587472</v>
      </c>
      <c r="C55" s="73">
        <v>20494289916</v>
      </c>
      <c r="D55" s="74">
        <v>19808409880</v>
      </c>
    </row>
    <row r="56" spans="1:4" x14ac:dyDescent="0.3">
      <c r="A56" s="92" t="s">
        <v>142</v>
      </c>
      <c r="B56" s="93">
        <v>75696015091</v>
      </c>
      <c r="C56" s="93">
        <v>75685258216</v>
      </c>
      <c r="D56" s="93">
        <v>64170271500</v>
      </c>
    </row>
    <row r="57" spans="1:4" x14ac:dyDescent="0.3">
      <c r="A57" s="69" t="s">
        <v>119</v>
      </c>
      <c r="B57" s="67">
        <f>+B56-B58</f>
        <v>74902655091</v>
      </c>
      <c r="C57" s="67">
        <f t="shared" ref="C57:D57" si="14">+C56-C58</f>
        <v>74891898216</v>
      </c>
      <c r="D57" s="67">
        <f t="shared" si="14"/>
        <v>63376911500</v>
      </c>
    </row>
    <row r="58" spans="1:4" x14ac:dyDescent="0.3">
      <c r="A58" s="69" t="s">
        <v>126</v>
      </c>
      <c r="B58" s="67">
        <v>793360000</v>
      </c>
      <c r="C58" s="67">
        <v>793360000</v>
      </c>
      <c r="D58" s="68">
        <v>793360000</v>
      </c>
    </row>
    <row r="59" spans="1:4" x14ac:dyDescent="0.3">
      <c r="A59" s="92" t="s">
        <v>143</v>
      </c>
      <c r="B59" s="88">
        <f t="shared" ref="B59:D59" si="15">+B60</f>
        <v>27271187129</v>
      </c>
      <c r="C59" s="88">
        <f t="shared" si="15"/>
        <v>27271187129</v>
      </c>
      <c r="D59" s="89">
        <f t="shared" si="15"/>
        <v>21218823809</v>
      </c>
    </row>
    <row r="60" spans="1:4" x14ac:dyDescent="0.3">
      <c r="A60" s="69" t="s">
        <v>119</v>
      </c>
      <c r="B60" s="67">
        <v>27271187129</v>
      </c>
      <c r="C60" s="67">
        <v>27271187129</v>
      </c>
      <c r="D60" s="68">
        <v>21218823809</v>
      </c>
    </row>
    <row r="61" spans="1:4" x14ac:dyDescent="0.3">
      <c r="A61" s="92" t="s">
        <v>144</v>
      </c>
      <c r="B61" s="88">
        <f t="shared" ref="B61:D61" si="16">+B62+B63</f>
        <v>81843530201</v>
      </c>
      <c r="C61" s="88">
        <f t="shared" si="16"/>
        <v>81842689391</v>
      </c>
      <c r="D61" s="89">
        <f t="shared" si="16"/>
        <v>75713756894</v>
      </c>
    </row>
    <row r="62" spans="1:4" x14ac:dyDescent="0.3">
      <c r="A62" s="69" t="s">
        <v>126</v>
      </c>
      <c r="B62" s="67">
        <v>64669638000</v>
      </c>
      <c r="C62" s="67">
        <v>64669637508</v>
      </c>
      <c r="D62" s="68">
        <v>64669637508</v>
      </c>
    </row>
    <row r="63" spans="1:4" x14ac:dyDescent="0.3">
      <c r="A63" s="69" t="s">
        <v>119</v>
      </c>
      <c r="B63" s="67">
        <v>17173892201</v>
      </c>
      <c r="C63" s="67">
        <v>17173051883</v>
      </c>
      <c r="D63" s="68">
        <v>11044119386</v>
      </c>
    </row>
    <row r="64" spans="1:4" x14ac:dyDescent="0.3">
      <c r="A64" s="92" t="s">
        <v>145</v>
      </c>
      <c r="B64" s="88">
        <f>SUM(B65:B71)</f>
        <v>249713562640</v>
      </c>
      <c r="C64" s="88">
        <f>SUM(C65:C71)</f>
        <v>249713562012</v>
      </c>
      <c r="D64" s="89">
        <f>SUM(D65:D71)</f>
        <v>226290415700</v>
      </c>
    </row>
    <row r="65" spans="1:4" x14ac:dyDescent="0.3">
      <c r="A65" s="69" t="s">
        <v>146</v>
      </c>
      <c r="B65" s="67">
        <v>396055574</v>
      </c>
      <c r="C65" s="67">
        <v>396055574</v>
      </c>
      <c r="D65" s="68">
        <v>377539216</v>
      </c>
    </row>
    <row r="66" spans="1:4" x14ac:dyDescent="0.3">
      <c r="A66" s="69" t="s">
        <v>116</v>
      </c>
      <c r="B66" s="67">
        <v>22663699000</v>
      </c>
      <c r="C66" s="67">
        <v>22663698745</v>
      </c>
      <c r="D66" s="68">
        <v>20358000000</v>
      </c>
    </row>
    <row r="67" spans="1:4" x14ac:dyDescent="0.3">
      <c r="A67" s="69" t="s">
        <v>117</v>
      </c>
      <c r="B67" s="67">
        <v>3178034000</v>
      </c>
      <c r="C67" s="67">
        <v>3178033629</v>
      </c>
      <c r="D67" s="68">
        <v>2827230899</v>
      </c>
    </row>
    <row r="68" spans="1:4" x14ac:dyDescent="0.3">
      <c r="A68" s="69" t="s">
        <v>141</v>
      </c>
      <c r="B68" s="67">
        <v>39980365000</v>
      </c>
      <c r="C68" s="67">
        <v>39980365000</v>
      </c>
      <c r="D68" s="68">
        <v>30584501265</v>
      </c>
    </row>
    <row r="69" spans="1:4" x14ac:dyDescent="0.3">
      <c r="A69" s="69" t="s">
        <v>119</v>
      </c>
      <c r="B69" s="67">
        <v>58628205581</v>
      </c>
      <c r="C69" s="67">
        <v>58628205579</v>
      </c>
      <c r="D69" s="68">
        <v>55498074271</v>
      </c>
    </row>
    <row r="70" spans="1:4" x14ac:dyDescent="0.3">
      <c r="A70" s="69" t="s">
        <v>147</v>
      </c>
      <c r="B70" s="67">
        <v>28809642108</v>
      </c>
      <c r="C70" s="67">
        <v>28809642108</v>
      </c>
      <c r="D70" s="68">
        <v>21534979992</v>
      </c>
    </row>
    <row r="71" spans="1:4" x14ac:dyDescent="0.3">
      <c r="A71" s="69" t="s">
        <v>148</v>
      </c>
      <c r="B71" s="67">
        <v>96057561377</v>
      </c>
      <c r="C71" s="67">
        <v>96057561377</v>
      </c>
      <c r="D71" s="68">
        <v>95110090057</v>
      </c>
    </row>
    <row r="72" spans="1:4" x14ac:dyDescent="0.3">
      <c r="A72" s="92" t="s">
        <v>149</v>
      </c>
      <c r="B72" s="88">
        <f t="shared" ref="B72:D72" si="17">+B73</f>
        <v>98115983605</v>
      </c>
      <c r="C72" s="88">
        <f t="shared" si="17"/>
        <v>98115981841</v>
      </c>
      <c r="D72" s="89">
        <f t="shared" si="17"/>
        <v>64804996014</v>
      </c>
    </row>
    <row r="73" spans="1:4" x14ac:dyDescent="0.3">
      <c r="A73" s="69" t="s">
        <v>150</v>
      </c>
      <c r="B73" s="67">
        <v>98115983605</v>
      </c>
      <c r="C73" s="67">
        <v>98115981841</v>
      </c>
      <c r="D73" s="68">
        <v>64804996014</v>
      </c>
    </row>
    <row r="74" spans="1:4" x14ac:dyDescent="0.3">
      <c r="A74" s="92" t="s">
        <v>151</v>
      </c>
      <c r="B74" s="88">
        <f t="shared" ref="B74:D74" si="18">+B75+B76</f>
        <v>66703293948</v>
      </c>
      <c r="C74" s="88">
        <f t="shared" si="18"/>
        <v>65776447754</v>
      </c>
      <c r="D74" s="89">
        <f t="shared" si="18"/>
        <v>65083813502</v>
      </c>
    </row>
    <row r="75" spans="1:4" x14ac:dyDescent="0.3">
      <c r="A75" s="69" t="s">
        <v>152</v>
      </c>
      <c r="B75" s="67">
        <v>18888863947</v>
      </c>
      <c r="C75" s="67">
        <v>18297843598</v>
      </c>
      <c r="D75" s="68">
        <v>18297843598</v>
      </c>
    </row>
    <row r="76" spans="1:4" x14ac:dyDescent="0.3">
      <c r="A76" s="69" t="s">
        <v>119</v>
      </c>
      <c r="B76" s="67">
        <v>47814430001</v>
      </c>
      <c r="C76" s="67">
        <v>47478604156</v>
      </c>
      <c r="D76" s="68">
        <v>46785969904</v>
      </c>
    </row>
    <row r="77" spans="1:4" x14ac:dyDescent="0.3">
      <c r="A77" s="92" t="s">
        <v>153</v>
      </c>
      <c r="B77" s="88">
        <f t="shared" ref="B77:D77" si="19">+B78</f>
        <v>2827445000</v>
      </c>
      <c r="C77" s="88">
        <f t="shared" si="19"/>
        <v>2827444267</v>
      </c>
      <c r="D77" s="89">
        <f t="shared" si="19"/>
        <v>2827444267</v>
      </c>
    </row>
    <row r="78" spans="1:4" x14ac:dyDescent="0.3">
      <c r="A78" s="69" t="s">
        <v>119</v>
      </c>
      <c r="B78" s="67">
        <v>2827445000</v>
      </c>
      <c r="C78" s="67">
        <v>2827444267</v>
      </c>
      <c r="D78" s="68">
        <v>2827444267</v>
      </c>
    </row>
    <row r="79" spans="1:4" x14ac:dyDescent="0.3">
      <c r="A79" s="92" t="s">
        <v>154</v>
      </c>
      <c r="B79" s="88">
        <f t="shared" ref="B79:D79" si="20">+B81+B80</f>
        <v>25279250200</v>
      </c>
      <c r="C79" s="88">
        <f t="shared" si="20"/>
        <v>25279250200</v>
      </c>
      <c r="D79" s="89">
        <f t="shared" si="20"/>
        <v>24977250200</v>
      </c>
    </row>
    <row r="80" spans="1:4" x14ac:dyDescent="0.3">
      <c r="A80" s="69" t="s">
        <v>126</v>
      </c>
      <c r="B80" s="67">
        <v>19374212923</v>
      </c>
      <c r="C80" s="67">
        <v>19374212923</v>
      </c>
      <c r="D80" s="68">
        <v>19374212923</v>
      </c>
    </row>
    <row r="81" spans="1:4" x14ac:dyDescent="0.3">
      <c r="A81" s="69" t="s">
        <v>119</v>
      </c>
      <c r="B81" s="67">
        <v>5905037277</v>
      </c>
      <c r="C81" s="67">
        <v>5905037277</v>
      </c>
      <c r="D81" s="68">
        <v>5603037277</v>
      </c>
    </row>
    <row r="82" spans="1:4" x14ac:dyDescent="0.3">
      <c r="A82" s="94" t="s">
        <v>155</v>
      </c>
      <c r="B82" s="95">
        <f t="shared" ref="B82:D82" si="21">+B83+B86</f>
        <v>180758944000</v>
      </c>
      <c r="C82" s="95">
        <f t="shared" si="21"/>
        <v>180758943921</v>
      </c>
      <c r="D82" s="95">
        <f t="shared" si="21"/>
        <v>180758943921</v>
      </c>
    </row>
    <row r="83" spans="1:4" x14ac:dyDescent="0.3">
      <c r="A83" s="87" t="s">
        <v>156</v>
      </c>
      <c r="B83" s="96">
        <f t="shared" ref="B83:D83" si="22">+B84+B85</f>
        <v>123831462000</v>
      </c>
      <c r="C83" s="96">
        <f t="shared" si="22"/>
        <v>123831461934</v>
      </c>
      <c r="D83" s="97">
        <f t="shared" si="22"/>
        <v>123831461934</v>
      </c>
    </row>
    <row r="84" spans="1:4" x14ac:dyDescent="0.3">
      <c r="A84" s="69" t="s">
        <v>119</v>
      </c>
      <c r="B84" s="75">
        <v>26355195490</v>
      </c>
      <c r="C84" s="75">
        <v>26355195424</v>
      </c>
      <c r="D84" s="76">
        <v>26355195424</v>
      </c>
    </row>
    <row r="85" spans="1:4" x14ac:dyDescent="0.3">
      <c r="A85" s="69" t="s">
        <v>137</v>
      </c>
      <c r="B85" s="75">
        <v>97476266510</v>
      </c>
      <c r="C85" s="75">
        <v>97476266510</v>
      </c>
      <c r="D85" s="76">
        <v>97476266510</v>
      </c>
    </row>
    <row r="86" spans="1:4" x14ac:dyDescent="0.3">
      <c r="A86" s="87" t="s">
        <v>157</v>
      </c>
      <c r="B86" s="96">
        <f t="shared" ref="B86:D86" si="23">+B87+B88</f>
        <v>56927482000</v>
      </c>
      <c r="C86" s="96">
        <f t="shared" si="23"/>
        <v>56927481987</v>
      </c>
      <c r="D86" s="97">
        <f t="shared" si="23"/>
        <v>56927481987</v>
      </c>
    </row>
    <row r="87" spans="1:4" x14ac:dyDescent="0.3">
      <c r="A87" s="69" t="s">
        <v>119</v>
      </c>
      <c r="B87" s="75">
        <v>12115942840</v>
      </c>
      <c r="C87" s="75">
        <v>12115942827</v>
      </c>
      <c r="D87" s="76">
        <v>12115942827</v>
      </c>
    </row>
    <row r="88" spans="1:4" x14ac:dyDescent="0.3">
      <c r="A88" s="69" t="s">
        <v>158</v>
      </c>
      <c r="B88" s="75">
        <v>44811539160</v>
      </c>
      <c r="C88" s="75">
        <v>44811539160</v>
      </c>
      <c r="D88" s="76">
        <v>44811539160</v>
      </c>
    </row>
    <row r="89" spans="1:4" x14ac:dyDescent="0.3">
      <c r="A89" s="94" t="s">
        <v>159</v>
      </c>
      <c r="B89" s="95">
        <f>+B90</f>
        <v>89692094000</v>
      </c>
      <c r="C89" s="95">
        <f>+C90</f>
        <v>89692093109</v>
      </c>
      <c r="D89" s="95">
        <f>+D90</f>
        <v>89692093109</v>
      </c>
    </row>
    <row r="90" spans="1:4" x14ac:dyDescent="0.3">
      <c r="A90" s="87" t="s">
        <v>160</v>
      </c>
      <c r="B90" s="96">
        <f>SUM(B91:B92)</f>
        <v>89692094000</v>
      </c>
      <c r="C90" s="96">
        <f>SUM(C91:C92)</f>
        <v>89692093109</v>
      </c>
      <c r="D90" s="97">
        <f>SUM(D91:D92)</f>
        <v>89692093109</v>
      </c>
    </row>
    <row r="91" spans="1:4" x14ac:dyDescent="0.3">
      <c r="A91" s="69" t="s">
        <v>119</v>
      </c>
      <c r="B91" s="75">
        <v>52778715000</v>
      </c>
      <c r="C91" s="75">
        <v>52778714109</v>
      </c>
      <c r="D91" s="76">
        <v>52778714109</v>
      </c>
    </row>
    <row r="92" spans="1:4" x14ac:dyDescent="0.3">
      <c r="A92" s="77" t="s">
        <v>161</v>
      </c>
      <c r="B92" s="75">
        <v>36913379000</v>
      </c>
      <c r="C92" s="75">
        <v>36913379000</v>
      </c>
      <c r="D92" s="76">
        <v>36913379000</v>
      </c>
    </row>
    <row r="93" spans="1:4" ht="15" thickBot="1" x14ac:dyDescent="0.35">
      <c r="A93" s="78" t="s">
        <v>162</v>
      </c>
      <c r="B93" s="79">
        <f>+B89+B82+B9</f>
        <v>2836155342885</v>
      </c>
      <c r="C93" s="79">
        <f>+C89+C82+C9</f>
        <v>2758953919800</v>
      </c>
      <c r="D93" s="80">
        <f>+D89+D82+D9</f>
        <v>2401730177668</v>
      </c>
    </row>
    <row r="94" spans="1:4" ht="15" thickTop="1" x14ac:dyDescent="0.3">
      <c r="A94" t="s">
        <v>38</v>
      </c>
    </row>
    <row r="95" spans="1:4" x14ac:dyDescent="0.3">
      <c r="A95" t="s">
        <v>163</v>
      </c>
    </row>
    <row r="98" spans="1:3" x14ac:dyDescent="0.3">
      <c r="B98" s="108">
        <f>+Ac_647_2016!E5</f>
        <v>123831462000</v>
      </c>
      <c r="C98" s="108">
        <f>+Ac_647_2016!F5</f>
        <v>123831461934</v>
      </c>
    </row>
    <row r="99" spans="1:3" x14ac:dyDescent="0.3">
      <c r="B99" s="108">
        <f>+Ac_711_2018!E5</f>
        <v>56927482000</v>
      </c>
      <c r="C99" s="108">
        <f>+Ac_711_2018!F5</f>
        <v>56927481987</v>
      </c>
    </row>
    <row r="100" spans="1:3" x14ac:dyDescent="0.3">
      <c r="B100" s="108">
        <f>+Ac_743_2019!E5</f>
        <v>89692094000</v>
      </c>
      <c r="C100" s="108">
        <f>+Ac_743_2019!F5</f>
        <v>89692093109</v>
      </c>
    </row>
    <row r="101" spans="1:3" x14ac:dyDescent="0.3">
      <c r="B101" s="108">
        <f>+Ac_691_2017!E5</f>
        <v>566939210383</v>
      </c>
      <c r="C101" s="108">
        <f>+Ac_691_2017!F5</f>
        <v>566939210383</v>
      </c>
    </row>
    <row r="102" spans="1:3" x14ac:dyDescent="0.3">
      <c r="A102" s="81"/>
      <c r="B102" s="108">
        <f>+Ac_725_2018!E5</f>
        <v>31711415000</v>
      </c>
      <c r="C102" s="108">
        <f>+Ac_725_2018!F5</f>
        <v>0</v>
      </c>
    </row>
    <row r="103" spans="1:3" x14ac:dyDescent="0.3">
      <c r="A103" s="81"/>
      <c r="B103" s="108">
        <f>+ACTAS_CONFIS_INV_2025!C64</f>
        <v>1870854581181</v>
      </c>
      <c r="C103" s="108">
        <f>+ACTAS_CONFIS_INV_2025!D64</f>
        <v>1825926749843</v>
      </c>
    </row>
    <row r="104" spans="1:3" x14ac:dyDescent="0.3">
      <c r="B104" s="108">
        <f>+ACTAS_CONFIS_FUN_2025!C42</f>
        <v>96199098321</v>
      </c>
      <c r="C104" s="108">
        <f>+ACTAS_CONFIS_FUN_2025!D42</f>
        <v>95636922544</v>
      </c>
    </row>
    <row r="105" spans="1:3" x14ac:dyDescent="0.3">
      <c r="B105" s="109"/>
      <c r="C105" s="109"/>
    </row>
    <row r="106" spans="1:3" x14ac:dyDescent="0.3">
      <c r="B106" s="109">
        <f>SUM(B98:B105)</f>
        <v>2836155342885</v>
      </c>
      <c r="C106" s="109">
        <f>SUM(C98:C105)</f>
        <v>2758953919800</v>
      </c>
    </row>
    <row r="107" spans="1:3" x14ac:dyDescent="0.3">
      <c r="B107" s="109"/>
      <c r="C107" s="109"/>
    </row>
    <row r="108" spans="1:3" x14ac:dyDescent="0.3">
      <c r="B108" s="109">
        <f>+B106-B93</f>
        <v>0</v>
      </c>
      <c r="C108" s="109">
        <f>+C106-C93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A970-9BED-4D5B-AECC-A99EBFDF4789}">
  <dimension ref="B1:C219"/>
  <sheetViews>
    <sheetView topLeftCell="A5" workbookViewId="0">
      <selection activeCell="C5" sqref="C5"/>
    </sheetView>
  </sheetViews>
  <sheetFormatPr baseColWidth="10" defaultRowHeight="14.4" x14ac:dyDescent="0.3"/>
  <cols>
    <col min="2" max="2" width="38.44140625" customWidth="1"/>
    <col min="3" max="3" width="30" customWidth="1"/>
  </cols>
  <sheetData>
    <row r="1" spans="2:3" ht="15.6" x14ac:dyDescent="0.3">
      <c r="B1" s="18" t="s">
        <v>167</v>
      </c>
    </row>
    <row r="2" spans="2:3" ht="15.6" x14ac:dyDescent="0.3">
      <c r="B2" s="18" t="s">
        <v>169</v>
      </c>
    </row>
    <row r="3" spans="2:3" ht="15.6" x14ac:dyDescent="0.3">
      <c r="B3" s="18" t="s">
        <v>168</v>
      </c>
    </row>
    <row r="4" spans="2:3" ht="15" thickBot="1" x14ac:dyDescent="0.35"/>
    <row r="5" spans="2:3" s="102" customFormat="1" ht="20.399999999999999" customHeight="1" x14ac:dyDescent="0.3">
      <c r="B5" s="107" t="s">
        <v>232</v>
      </c>
      <c r="C5" s="107" t="s">
        <v>233</v>
      </c>
    </row>
    <row r="6" spans="2:3" x14ac:dyDescent="0.3">
      <c r="B6" s="105" t="s">
        <v>170</v>
      </c>
      <c r="C6" s="106">
        <v>557552514528</v>
      </c>
    </row>
    <row r="7" spans="2:3" x14ac:dyDescent="0.3">
      <c r="B7" s="99" t="s">
        <v>171</v>
      </c>
      <c r="C7" s="100">
        <v>16894408864</v>
      </c>
    </row>
    <row r="8" spans="2:3" x14ac:dyDescent="0.3">
      <c r="B8" s="53" t="s">
        <v>93</v>
      </c>
      <c r="C8" s="98">
        <v>16894408864</v>
      </c>
    </row>
    <row r="9" spans="2:3" x14ac:dyDescent="0.3">
      <c r="B9" s="99" t="s">
        <v>172</v>
      </c>
      <c r="C9" s="100">
        <v>540658105664</v>
      </c>
    </row>
    <row r="10" spans="2:3" x14ac:dyDescent="0.3">
      <c r="B10" s="53" t="s">
        <v>93</v>
      </c>
      <c r="C10" s="98">
        <v>540658105664</v>
      </c>
    </row>
    <row r="11" spans="2:3" x14ac:dyDescent="0.3">
      <c r="B11" s="105" t="s">
        <v>178</v>
      </c>
      <c r="C11" s="106">
        <v>311064675126</v>
      </c>
    </row>
    <row r="12" spans="2:3" x14ac:dyDescent="0.3">
      <c r="B12" s="99" t="s">
        <v>171</v>
      </c>
      <c r="C12" s="100">
        <v>38441986286</v>
      </c>
    </row>
    <row r="13" spans="2:3" x14ac:dyDescent="0.3">
      <c r="B13" s="53" t="s">
        <v>173</v>
      </c>
      <c r="C13" s="98">
        <v>38441986286</v>
      </c>
    </row>
    <row r="14" spans="2:3" x14ac:dyDescent="0.3">
      <c r="B14" s="99" t="s">
        <v>172</v>
      </c>
      <c r="C14" s="100">
        <v>272622688840</v>
      </c>
    </row>
    <row r="15" spans="2:3" x14ac:dyDescent="0.3">
      <c r="B15" s="53" t="s">
        <v>173</v>
      </c>
      <c r="C15" s="98">
        <v>272622688840</v>
      </c>
    </row>
    <row r="16" spans="2:3" x14ac:dyDescent="0.3">
      <c r="B16" s="105" t="s">
        <v>180</v>
      </c>
      <c r="C16" s="106">
        <v>186043632008</v>
      </c>
    </row>
    <row r="17" spans="2:3" x14ac:dyDescent="0.3">
      <c r="B17" s="99" t="s">
        <v>171</v>
      </c>
      <c r="C17" s="100">
        <v>2142206000</v>
      </c>
    </row>
    <row r="18" spans="2:3" x14ac:dyDescent="0.3">
      <c r="B18" s="53" t="s">
        <v>181</v>
      </c>
      <c r="C18" s="98">
        <v>2142206000</v>
      </c>
    </row>
    <row r="19" spans="2:3" x14ac:dyDescent="0.3">
      <c r="B19" s="99" t="s">
        <v>172</v>
      </c>
      <c r="C19" s="100">
        <v>183901426008</v>
      </c>
    </row>
    <row r="20" spans="2:3" x14ac:dyDescent="0.3">
      <c r="B20" s="53" t="s">
        <v>93</v>
      </c>
      <c r="C20" s="98">
        <v>32305989451</v>
      </c>
    </row>
    <row r="21" spans="2:3" x14ac:dyDescent="0.3">
      <c r="B21" s="53" t="s">
        <v>173</v>
      </c>
      <c r="C21" s="98">
        <v>2072365010</v>
      </c>
    </row>
    <row r="22" spans="2:3" x14ac:dyDescent="0.3">
      <c r="B22" s="53" t="s">
        <v>182</v>
      </c>
      <c r="C22" s="98">
        <v>96751500547</v>
      </c>
    </row>
    <row r="23" spans="2:3" x14ac:dyDescent="0.3">
      <c r="B23" s="53" t="s">
        <v>181</v>
      </c>
      <c r="C23" s="98">
        <v>52771571000</v>
      </c>
    </row>
    <row r="24" spans="2:3" x14ac:dyDescent="0.3">
      <c r="B24" s="105" t="s">
        <v>183</v>
      </c>
      <c r="C24" s="106">
        <v>643583458022</v>
      </c>
    </row>
    <row r="25" spans="2:3" x14ac:dyDescent="0.3">
      <c r="B25" s="99" t="s">
        <v>171</v>
      </c>
      <c r="C25" s="100">
        <v>11883562598</v>
      </c>
    </row>
    <row r="26" spans="2:3" x14ac:dyDescent="0.3">
      <c r="B26" s="53" t="s">
        <v>184</v>
      </c>
      <c r="C26" s="98">
        <v>11883562598</v>
      </c>
    </row>
    <row r="27" spans="2:3" x14ac:dyDescent="0.3">
      <c r="B27" s="99" t="s">
        <v>172</v>
      </c>
      <c r="C27" s="100">
        <v>631699895424</v>
      </c>
    </row>
    <row r="28" spans="2:3" x14ac:dyDescent="0.3">
      <c r="B28" s="53" t="s">
        <v>184</v>
      </c>
      <c r="C28" s="98">
        <v>631699895424</v>
      </c>
    </row>
    <row r="29" spans="2:3" x14ac:dyDescent="0.3">
      <c r="B29" s="105" t="s">
        <v>185</v>
      </c>
      <c r="C29" s="106">
        <v>589035291735</v>
      </c>
    </row>
    <row r="30" spans="2:3" x14ac:dyDescent="0.3">
      <c r="B30" s="99" t="s">
        <v>171</v>
      </c>
      <c r="C30" s="100">
        <v>22364365846</v>
      </c>
    </row>
    <row r="31" spans="2:3" x14ac:dyDescent="0.3">
      <c r="B31" s="53" t="s">
        <v>186</v>
      </c>
      <c r="C31" s="98">
        <v>18663000000</v>
      </c>
    </row>
    <row r="32" spans="2:3" x14ac:dyDescent="0.3">
      <c r="B32" s="53" t="s">
        <v>184</v>
      </c>
      <c r="C32" s="98">
        <v>3701365846</v>
      </c>
    </row>
    <row r="33" spans="2:3" x14ac:dyDescent="0.3">
      <c r="B33" s="99" t="s">
        <v>172</v>
      </c>
      <c r="C33" s="100">
        <v>566604679927</v>
      </c>
    </row>
    <row r="34" spans="2:3" x14ac:dyDescent="0.3">
      <c r="B34" s="53" t="s">
        <v>93</v>
      </c>
      <c r="C34" s="98">
        <v>5000000000</v>
      </c>
    </row>
    <row r="35" spans="2:3" x14ac:dyDescent="0.3">
      <c r="B35" s="53" t="s">
        <v>182</v>
      </c>
      <c r="C35" s="98">
        <v>527219279812</v>
      </c>
    </row>
    <row r="36" spans="2:3" x14ac:dyDescent="0.3">
      <c r="B36" s="53" t="s">
        <v>187</v>
      </c>
      <c r="C36" s="98">
        <v>9268944730</v>
      </c>
    </row>
    <row r="37" spans="2:3" x14ac:dyDescent="0.3">
      <c r="B37" s="53" t="s">
        <v>186</v>
      </c>
      <c r="C37" s="98">
        <v>9732000000</v>
      </c>
    </row>
    <row r="38" spans="2:3" x14ac:dyDescent="0.3">
      <c r="B38" s="53" t="s">
        <v>184</v>
      </c>
      <c r="C38" s="98">
        <v>15384455385</v>
      </c>
    </row>
    <row r="39" spans="2:3" x14ac:dyDescent="0.3">
      <c r="B39" s="99" t="s">
        <v>188</v>
      </c>
      <c r="C39" s="100">
        <v>66245962</v>
      </c>
    </row>
    <row r="40" spans="2:3" x14ac:dyDescent="0.3">
      <c r="B40" s="53" t="s">
        <v>189</v>
      </c>
      <c r="C40" s="98">
        <v>66245962</v>
      </c>
    </row>
    <row r="41" spans="2:3" x14ac:dyDescent="0.3">
      <c r="B41" s="105" t="s">
        <v>193</v>
      </c>
      <c r="C41" s="106">
        <v>651390025137</v>
      </c>
    </row>
    <row r="42" spans="2:3" x14ac:dyDescent="0.3">
      <c r="B42" s="99" t="s">
        <v>171</v>
      </c>
      <c r="C42" s="100">
        <v>20683188161</v>
      </c>
    </row>
    <row r="43" spans="2:3" x14ac:dyDescent="0.3">
      <c r="B43" s="53" t="s">
        <v>194</v>
      </c>
      <c r="C43" s="98">
        <v>7943239065</v>
      </c>
    </row>
    <row r="44" spans="2:3" x14ac:dyDescent="0.3">
      <c r="B44" s="53" t="s">
        <v>195</v>
      </c>
      <c r="C44" s="98">
        <v>7880700099</v>
      </c>
    </row>
    <row r="45" spans="2:3" x14ac:dyDescent="0.3">
      <c r="B45" s="53" t="s">
        <v>196</v>
      </c>
      <c r="C45" s="98">
        <v>4859248997</v>
      </c>
    </row>
    <row r="46" spans="2:3" x14ac:dyDescent="0.3">
      <c r="B46" s="99" t="s">
        <v>172</v>
      </c>
      <c r="C46" s="100">
        <v>630706836976</v>
      </c>
    </row>
    <row r="47" spans="2:3" x14ac:dyDescent="0.3">
      <c r="B47" s="53" t="s">
        <v>175</v>
      </c>
      <c r="C47" s="98">
        <v>760000000</v>
      </c>
    </row>
    <row r="48" spans="2:3" x14ac:dyDescent="0.3">
      <c r="B48" s="53" t="s">
        <v>197</v>
      </c>
      <c r="C48" s="98">
        <v>1096110554</v>
      </c>
    </row>
    <row r="49" spans="2:3" x14ac:dyDescent="0.3">
      <c r="B49" s="53" t="s">
        <v>194</v>
      </c>
      <c r="C49" s="98">
        <v>154394156240</v>
      </c>
    </row>
    <row r="50" spans="2:3" x14ac:dyDescent="0.3">
      <c r="B50" s="53" t="s">
        <v>186</v>
      </c>
      <c r="C50" s="98">
        <v>21622203761</v>
      </c>
    </row>
    <row r="51" spans="2:3" x14ac:dyDescent="0.3">
      <c r="B51" s="53" t="s">
        <v>184</v>
      </c>
      <c r="C51" s="98">
        <v>183548721634</v>
      </c>
    </row>
    <row r="52" spans="2:3" x14ac:dyDescent="0.3">
      <c r="B52" s="53" t="s">
        <v>195</v>
      </c>
      <c r="C52" s="98">
        <v>259803128294</v>
      </c>
    </row>
    <row r="53" spans="2:3" x14ac:dyDescent="0.3">
      <c r="B53" s="53" t="s">
        <v>198</v>
      </c>
      <c r="C53" s="98">
        <v>697949924</v>
      </c>
    </row>
    <row r="54" spans="2:3" x14ac:dyDescent="0.3">
      <c r="B54" s="53" t="s">
        <v>196</v>
      </c>
      <c r="C54" s="98">
        <v>8784566569</v>
      </c>
    </row>
    <row r="55" spans="2:3" x14ac:dyDescent="0.3">
      <c r="B55" s="105" t="s">
        <v>199</v>
      </c>
      <c r="C55" s="106">
        <v>751909955663</v>
      </c>
    </row>
    <row r="56" spans="2:3" x14ac:dyDescent="0.3">
      <c r="B56" s="99" t="s">
        <v>172</v>
      </c>
      <c r="C56" s="100">
        <v>751909955663</v>
      </c>
    </row>
    <row r="57" spans="2:3" x14ac:dyDescent="0.3">
      <c r="B57" s="53" t="s">
        <v>179</v>
      </c>
      <c r="C57" s="98">
        <v>7209600944</v>
      </c>
    </row>
    <row r="58" spans="2:3" x14ac:dyDescent="0.3">
      <c r="B58" s="53" t="s">
        <v>93</v>
      </c>
      <c r="C58" s="98">
        <v>513757125750</v>
      </c>
    </row>
    <row r="59" spans="2:3" x14ac:dyDescent="0.3">
      <c r="B59" s="53" t="s">
        <v>191</v>
      </c>
      <c r="C59" s="98">
        <v>4821507379</v>
      </c>
    </row>
    <row r="60" spans="2:3" x14ac:dyDescent="0.3">
      <c r="B60" s="53" t="s">
        <v>187</v>
      </c>
      <c r="C60" s="98">
        <v>61793168664</v>
      </c>
    </row>
    <row r="61" spans="2:3" x14ac:dyDescent="0.3">
      <c r="B61" s="53" t="s">
        <v>174</v>
      </c>
      <c r="C61" s="98">
        <v>164328552926</v>
      </c>
    </row>
    <row r="62" spans="2:3" x14ac:dyDescent="0.3">
      <c r="B62" s="105" t="s">
        <v>200</v>
      </c>
      <c r="C62" s="106">
        <v>179493441913</v>
      </c>
    </row>
    <row r="63" spans="2:3" x14ac:dyDescent="0.3">
      <c r="B63" s="99" t="s">
        <v>172</v>
      </c>
      <c r="C63" s="100">
        <v>179493441913</v>
      </c>
    </row>
    <row r="64" spans="2:3" x14ac:dyDescent="0.3">
      <c r="B64" s="53" t="s">
        <v>177</v>
      </c>
      <c r="C64" s="98">
        <v>744462249</v>
      </c>
    </row>
    <row r="65" spans="2:3" x14ac:dyDescent="0.3">
      <c r="B65" s="53" t="s">
        <v>182</v>
      </c>
      <c r="C65" s="98">
        <v>121279945801</v>
      </c>
    </row>
    <row r="66" spans="2:3" x14ac:dyDescent="0.3">
      <c r="B66" s="53" t="s">
        <v>201</v>
      </c>
      <c r="C66" s="98">
        <v>5525736334</v>
      </c>
    </row>
    <row r="67" spans="2:3" x14ac:dyDescent="0.3">
      <c r="B67" s="53" t="s">
        <v>197</v>
      </c>
      <c r="C67" s="98">
        <v>51943297529</v>
      </c>
    </row>
    <row r="68" spans="2:3" x14ac:dyDescent="0.3">
      <c r="B68" s="105" t="s">
        <v>202</v>
      </c>
      <c r="C68" s="106">
        <v>80821126130</v>
      </c>
    </row>
    <row r="69" spans="2:3" x14ac:dyDescent="0.3">
      <c r="B69" s="99" t="s">
        <v>172</v>
      </c>
      <c r="C69" s="100">
        <v>80821126130</v>
      </c>
    </row>
    <row r="70" spans="2:3" x14ac:dyDescent="0.3">
      <c r="B70" s="53" t="s">
        <v>93</v>
      </c>
      <c r="C70" s="98">
        <v>72407341219</v>
      </c>
    </row>
    <row r="71" spans="2:3" x14ac:dyDescent="0.3">
      <c r="B71" s="53" t="s">
        <v>191</v>
      </c>
      <c r="C71" s="98">
        <v>5947370460</v>
      </c>
    </row>
    <row r="72" spans="2:3" x14ac:dyDescent="0.3">
      <c r="B72" s="53" t="s">
        <v>194</v>
      </c>
      <c r="C72" s="98">
        <v>2466414451</v>
      </c>
    </row>
    <row r="73" spans="2:3" x14ac:dyDescent="0.3">
      <c r="B73" s="105" t="s">
        <v>205</v>
      </c>
      <c r="C73" s="106">
        <v>309398865373</v>
      </c>
    </row>
    <row r="74" spans="2:3" x14ac:dyDescent="0.3">
      <c r="B74" s="99" t="s">
        <v>171</v>
      </c>
      <c r="C74" s="100">
        <v>2184584829</v>
      </c>
    </row>
    <row r="75" spans="2:3" x14ac:dyDescent="0.3">
      <c r="B75" s="53" t="s">
        <v>206</v>
      </c>
      <c r="C75" s="98">
        <v>2184584829</v>
      </c>
    </row>
    <row r="76" spans="2:3" x14ac:dyDescent="0.3">
      <c r="B76" s="99" t="s">
        <v>172</v>
      </c>
      <c r="C76" s="100">
        <v>307214280544</v>
      </c>
    </row>
    <row r="77" spans="2:3" x14ac:dyDescent="0.3">
      <c r="B77" s="53" t="s">
        <v>93</v>
      </c>
      <c r="C77" s="98">
        <v>76296155243</v>
      </c>
    </row>
    <row r="78" spans="2:3" x14ac:dyDescent="0.3">
      <c r="B78" s="53" t="s">
        <v>201</v>
      </c>
      <c r="C78" s="98">
        <v>3193755056</v>
      </c>
    </row>
    <row r="79" spans="2:3" x14ac:dyDescent="0.3">
      <c r="B79" s="53" t="s">
        <v>187</v>
      </c>
      <c r="C79" s="98">
        <v>176063961665</v>
      </c>
    </row>
    <row r="80" spans="2:3" x14ac:dyDescent="0.3">
      <c r="B80" s="53" t="s">
        <v>206</v>
      </c>
      <c r="C80" s="98">
        <v>24297407915</v>
      </c>
    </row>
    <row r="81" spans="2:3" x14ac:dyDescent="0.3">
      <c r="B81" s="53" t="s">
        <v>186</v>
      </c>
      <c r="C81" s="98">
        <v>27363000665</v>
      </c>
    </row>
    <row r="82" spans="2:3" x14ac:dyDescent="0.3">
      <c r="B82" s="105" t="s">
        <v>207</v>
      </c>
      <c r="C82" s="106">
        <v>429783176664</v>
      </c>
    </row>
    <row r="83" spans="2:3" x14ac:dyDescent="0.3">
      <c r="B83" s="99" t="s">
        <v>172</v>
      </c>
      <c r="C83" s="100">
        <v>429783176664</v>
      </c>
    </row>
    <row r="84" spans="2:3" x14ac:dyDescent="0.3">
      <c r="B84" s="53" t="s">
        <v>177</v>
      </c>
      <c r="C84" s="98">
        <v>4921384428</v>
      </c>
    </row>
    <row r="85" spans="2:3" x14ac:dyDescent="0.3">
      <c r="B85" s="53" t="s">
        <v>184</v>
      </c>
      <c r="C85" s="98">
        <v>419319939473</v>
      </c>
    </row>
    <row r="86" spans="2:3" x14ac:dyDescent="0.3">
      <c r="B86" s="53" t="s">
        <v>192</v>
      </c>
      <c r="C86" s="98">
        <v>3533792063</v>
      </c>
    </row>
    <row r="87" spans="2:3" x14ac:dyDescent="0.3">
      <c r="B87" s="53" t="s">
        <v>208</v>
      </c>
      <c r="C87" s="98">
        <v>2008060700</v>
      </c>
    </row>
    <row r="88" spans="2:3" x14ac:dyDescent="0.3">
      <c r="B88" s="105" t="s">
        <v>210</v>
      </c>
      <c r="C88" s="106">
        <v>186862904433</v>
      </c>
    </row>
    <row r="89" spans="2:3" x14ac:dyDescent="0.3">
      <c r="B89" s="99" t="s">
        <v>172</v>
      </c>
      <c r="C89" s="100">
        <v>186862904433</v>
      </c>
    </row>
    <row r="90" spans="2:3" x14ac:dyDescent="0.3">
      <c r="B90" s="53" t="s">
        <v>177</v>
      </c>
      <c r="C90" s="98">
        <v>922970968</v>
      </c>
    </row>
    <row r="91" spans="2:3" x14ac:dyDescent="0.3">
      <c r="B91" s="53" t="s">
        <v>93</v>
      </c>
      <c r="C91" s="98">
        <v>30258663176</v>
      </c>
    </row>
    <row r="92" spans="2:3" x14ac:dyDescent="0.3">
      <c r="B92" s="53" t="s">
        <v>191</v>
      </c>
      <c r="C92" s="98">
        <v>2605963490</v>
      </c>
    </row>
    <row r="93" spans="2:3" x14ac:dyDescent="0.3">
      <c r="B93" s="53" t="s">
        <v>201</v>
      </c>
      <c r="C93" s="98">
        <v>3823584216</v>
      </c>
    </row>
    <row r="94" spans="2:3" x14ac:dyDescent="0.3">
      <c r="B94" s="53" t="s">
        <v>211</v>
      </c>
      <c r="C94" s="98">
        <v>13378952616</v>
      </c>
    </row>
    <row r="95" spans="2:3" x14ac:dyDescent="0.3">
      <c r="B95" s="53" t="s">
        <v>194</v>
      </c>
      <c r="C95" s="98">
        <v>2106796117</v>
      </c>
    </row>
    <row r="96" spans="2:3" x14ac:dyDescent="0.3">
      <c r="B96" s="53" t="s">
        <v>186</v>
      </c>
      <c r="C96" s="98">
        <v>124989890767</v>
      </c>
    </row>
    <row r="97" spans="2:3" x14ac:dyDescent="0.3">
      <c r="B97" s="53" t="s">
        <v>174</v>
      </c>
      <c r="C97" s="98">
        <v>8776083083</v>
      </c>
    </row>
    <row r="98" spans="2:3" x14ac:dyDescent="0.3">
      <c r="B98" s="105" t="s">
        <v>212</v>
      </c>
      <c r="C98" s="106">
        <v>523774514866</v>
      </c>
    </row>
    <row r="99" spans="2:3" x14ac:dyDescent="0.3">
      <c r="B99" s="99" t="s">
        <v>171</v>
      </c>
      <c r="C99" s="100">
        <v>7401511946</v>
      </c>
    </row>
    <row r="100" spans="2:3" x14ac:dyDescent="0.3">
      <c r="B100" s="53" t="s">
        <v>93</v>
      </c>
      <c r="C100" s="98">
        <v>7401511946</v>
      </c>
    </row>
    <row r="101" spans="2:3" x14ac:dyDescent="0.3">
      <c r="B101" s="99" t="s">
        <v>172</v>
      </c>
      <c r="C101" s="100">
        <v>516373002920</v>
      </c>
    </row>
    <row r="102" spans="2:3" x14ac:dyDescent="0.3">
      <c r="B102" s="53" t="s">
        <v>93</v>
      </c>
      <c r="C102" s="98">
        <v>437731379662</v>
      </c>
    </row>
    <row r="103" spans="2:3" x14ac:dyDescent="0.3">
      <c r="B103" s="53" t="s">
        <v>175</v>
      </c>
      <c r="C103" s="98">
        <v>2513644148</v>
      </c>
    </row>
    <row r="104" spans="2:3" x14ac:dyDescent="0.3">
      <c r="B104" s="53" t="s">
        <v>187</v>
      </c>
      <c r="C104" s="98">
        <v>47488444360</v>
      </c>
    </row>
    <row r="105" spans="2:3" x14ac:dyDescent="0.3">
      <c r="B105" s="53" t="s">
        <v>211</v>
      </c>
      <c r="C105" s="98">
        <v>10413759919</v>
      </c>
    </row>
    <row r="106" spans="2:3" x14ac:dyDescent="0.3">
      <c r="B106" s="53" t="s">
        <v>184</v>
      </c>
      <c r="C106" s="98">
        <v>18225774831</v>
      </c>
    </row>
    <row r="107" spans="2:3" x14ac:dyDescent="0.3">
      <c r="B107" s="105" t="s">
        <v>213</v>
      </c>
      <c r="C107" s="106">
        <v>107870838581</v>
      </c>
    </row>
    <row r="108" spans="2:3" x14ac:dyDescent="0.3">
      <c r="B108" s="99" t="s">
        <v>171</v>
      </c>
      <c r="C108" s="100">
        <v>2507287142</v>
      </c>
    </row>
    <row r="109" spans="2:3" x14ac:dyDescent="0.3">
      <c r="B109" s="53" t="s">
        <v>211</v>
      </c>
      <c r="C109" s="98">
        <v>1910687142</v>
      </c>
    </row>
    <row r="110" spans="2:3" x14ac:dyDescent="0.3">
      <c r="B110" s="53" t="s">
        <v>186</v>
      </c>
      <c r="C110" s="98">
        <v>596600000</v>
      </c>
    </row>
    <row r="111" spans="2:3" x14ac:dyDescent="0.3">
      <c r="B111" s="99" t="s">
        <v>172</v>
      </c>
      <c r="C111" s="100">
        <v>105363551439</v>
      </c>
    </row>
    <row r="112" spans="2:3" x14ac:dyDescent="0.3">
      <c r="B112" s="53" t="s">
        <v>93</v>
      </c>
      <c r="C112" s="98">
        <v>57511059098</v>
      </c>
    </row>
    <row r="113" spans="2:3" x14ac:dyDescent="0.3">
      <c r="B113" s="53" t="s">
        <v>211</v>
      </c>
      <c r="C113" s="98">
        <v>2953203786</v>
      </c>
    </row>
    <row r="114" spans="2:3" x14ac:dyDescent="0.3">
      <c r="B114" s="53" t="s">
        <v>186</v>
      </c>
      <c r="C114" s="98">
        <v>44899288555</v>
      </c>
    </row>
    <row r="115" spans="2:3" x14ac:dyDescent="0.3">
      <c r="B115" s="105" t="s">
        <v>214</v>
      </c>
      <c r="C115" s="106">
        <v>758107898185</v>
      </c>
    </row>
    <row r="116" spans="2:3" x14ac:dyDescent="0.3">
      <c r="B116" s="99" t="s">
        <v>171</v>
      </c>
      <c r="C116" s="100">
        <v>5423731791</v>
      </c>
    </row>
    <row r="117" spans="2:3" x14ac:dyDescent="0.3">
      <c r="B117" s="53" t="s">
        <v>194</v>
      </c>
      <c r="C117" s="98">
        <v>2565440056</v>
      </c>
    </row>
    <row r="118" spans="2:3" x14ac:dyDescent="0.3">
      <c r="B118" s="53" t="s">
        <v>186</v>
      </c>
      <c r="C118" s="98">
        <v>872462530</v>
      </c>
    </row>
    <row r="119" spans="2:3" x14ac:dyDescent="0.3">
      <c r="B119" s="53" t="s">
        <v>198</v>
      </c>
      <c r="C119" s="98">
        <v>1985829205</v>
      </c>
    </row>
    <row r="120" spans="2:3" x14ac:dyDescent="0.3">
      <c r="B120" s="99" t="s">
        <v>172</v>
      </c>
      <c r="C120" s="100">
        <v>752684166394</v>
      </c>
    </row>
    <row r="121" spans="2:3" x14ac:dyDescent="0.3">
      <c r="B121" s="53" t="s">
        <v>190</v>
      </c>
      <c r="C121" s="98">
        <v>2087295745</v>
      </c>
    </row>
    <row r="122" spans="2:3" x14ac:dyDescent="0.3">
      <c r="B122" s="53" t="s">
        <v>93</v>
      </c>
      <c r="C122" s="98">
        <v>101434501339</v>
      </c>
    </row>
    <row r="123" spans="2:3" x14ac:dyDescent="0.3">
      <c r="B123" s="53" t="s">
        <v>173</v>
      </c>
      <c r="C123" s="98">
        <v>3780901600</v>
      </c>
    </row>
    <row r="124" spans="2:3" x14ac:dyDescent="0.3">
      <c r="B124" s="53" t="s">
        <v>187</v>
      </c>
      <c r="C124" s="98">
        <v>44056535151</v>
      </c>
    </row>
    <row r="125" spans="2:3" x14ac:dyDescent="0.3">
      <c r="B125" s="53" t="s">
        <v>194</v>
      </c>
      <c r="C125" s="98">
        <v>54202908698</v>
      </c>
    </row>
    <row r="126" spans="2:3" x14ac:dyDescent="0.3">
      <c r="B126" s="53" t="s">
        <v>186</v>
      </c>
      <c r="C126" s="98">
        <v>530530636797</v>
      </c>
    </row>
    <row r="127" spans="2:3" x14ac:dyDescent="0.3">
      <c r="B127" s="53" t="s">
        <v>198</v>
      </c>
      <c r="C127" s="98">
        <v>16591387064</v>
      </c>
    </row>
    <row r="128" spans="2:3" x14ac:dyDescent="0.3">
      <c r="B128" s="105" t="s">
        <v>215</v>
      </c>
      <c r="C128" s="106">
        <v>194298966697</v>
      </c>
    </row>
    <row r="129" spans="2:3" x14ac:dyDescent="0.3">
      <c r="B129" s="99" t="s">
        <v>172</v>
      </c>
      <c r="C129" s="100">
        <v>194298966697</v>
      </c>
    </row>
    <row r="130" spans="2:3" x14ac:dyDescent="0.3">
      <c r="B130" s="53" t="s">
        <v>197</v>
      </c>
      <c r="C130" s="98">
        <v>51860992334</v>
      </c>
    </row>
    <row r="131" spans="2:3" x14ac:dyDescent="0.3">
      <c r="B131" s="53" t="s">
        <v>184</v>
      </c>
      <c r="C131" s="98">
        <v>41763370848</v>
      </c>
    </row>
    <row r="132" spans="2:3" x14ac:dyDescent="0.3">
      <c r="B132" s="53" t="s">
        <v>209</v>
      </c>
      <c r="C132" s="98">
        <v>100674603515</v>
      </c>
    </row>
    <row r="133" spans="2:3" x14ac:dyDescent="0.3">
      <c r="B133" s="105" t="s">
        <v>216</v>
      </c>
      <c r="C133" s="106">
        <v>21734656499</v>
      </c>
    </row>
    <row r="134" spans="2:3" x14ac:dyDescent="0.3">
      <c r="B134" s="99" t="s">
        <v>172</v>
      </c>
      <c r="C134" s="100">
        <v>21734656499</v>
      </c>
    </row>
    <row r="135" spans="2:3" x14ac:dyDescent="0.3">
      <c r="B135" s="53" t="s">
        <v>179</v>
      </c>
      <c r="C135" s="98">
        <v>16193006475</v>
      </c>
    </row>
    <row r="136" spans="2:3" x14ac:dyDescent="0.3">
      <c r="B136" s="53" t="s">
        <v>217</v>
      </c>
      <c r="C136" s="98">
        <v>5541650024</v>
      </c>
    </row>
    <row r="137" spans="2:3" x14ac:dyDescent="0.3">
      <c r="B137" s="105" t="s">
        <v>218</v>
      </c>
      <c r="C137" s="106">
        <v>263480453676</v>
      </c>
    </row>
    <row r="138" spans="2:3" x14ac:dyDescent="0.3">
      <c r="B138" s="99" t="s">
        <v>171</v>
      </c>
      <c r="C138" s="100">
        <v>21350566087</v>
      </c>
    </row>
    <row r="139" spans="2:3" x14ac:dyDescent="0.3">
      <c r="B139" s="53" t="s">
        <v>177</v>
      </c>
      <c r="C139" s="98">
        <v>20991371356</v>
      </c>
    </row>
    <row r="140" spans="2:3" x14ac:dyDescent="0.3">
      <c r="B140" s="53" t="s">
        <v>219</v>
      </c>
      <c r="C140" s="98">
        <v>359194731</v>
      </c>
    </row>
    <row r="141" spans="2:3" x14ac:dyDescent="0.3">
      <c r="B141" s="99" t="s">
        <v>172</v>
      </c>
      <c r="C141" s="100">
        <v>242129887589</v>
      </c>
    </row>
    <row r="142" spans="2:3" x14ac:dyDescent="0.3">
      <c r="B142" s="53" t="s">
        <v>177</v>
      </c>
      <c r="C142" s="98">
        <v>9841329935</v>
      </c>
    </row>
    <row r="143" spans="2:3" x14ac:dyDescent="0.3">
      <c r="B143" s="53" t="s">
        <v>93</v>
      </c>
      <c r="C143" s="98">
        <v>2438680541</v>
      </c>
    </row>
    <row r="144" spans="2:3" x14ac:dyDescent="0.3">
      <c r="B144" s="53" t="s">
        <v>191</v>
      </c>
      <c r="C144" s="98">
        <v>3834126189</v>
      </c>
    </row>
    <row r="145" spans="2:3" x14ac:dyDescent="0.3">
      <c r="B145" s="53" t="s">
        <v>219</v>
      </c>
      <c r="C145" s="98">
        <v>147855990</v>
      </c>
    </row>
    <row r="146" spans="2:3" x14ac:dyDescent="0.3">
      <c r="B146" s="53" t="s">
        <v>198</v>
      </c>
      <c r="C146" s="98" t="s">
        <v>235</v>
      </c>
    </row>
    <row r="147" spans="2:3" x14ac:dyDescent="0.3">
      <c r="B147" s="53" t="s">
        <v>176</v>
      </c>
      <c r="C147" s="98">
        <v>3296170625</v>
      </c>
    </row>
    <row r="148" spans="2:3" x14ac:dyDescent="0.3">
      <c r="B148" s="53" t="s">
        <v>174</v>
      </c>
      <c r="C148" s="98">
        <v>222571724309</v>
      </c>
    </row>
    <row r="149" spans="2:3" x14ac:dyDescent="0.3">
      <c r="B149" s="105" t="s">
        <v>220</v>
      </c>
      <c r="C149" s="106">
        <v>13004725720</v>
      </c>
    </row>
    <row r="150" spans="2:3" x14ac:dyDescent="0.3">
      <c r="B150" s="99" t="s">
        <v>172</v>
      </c>
      <c r="C150" s="100">
        <v>13004725720</v>
      </c>
    </row>
    <row r="151" spans="2:3" x14ac:dyDescent="0.3">
      <c r="B151" s="53" t="s">
        <v>187</v>
      </c>
      <c r="C151" s="98">
        <v>13004725720</v>
      </c>
    </row>
    <row r="152" spans="2:3" x14ac:dyDescent="0.3">
      <c r="B152" s="105" t="s">
        <v>221</v>
      </c>
      <c r="C152" s="106">
        <v>16911788123</v>
      </c>
    </row>
    <row r="153" spans="2:3" x14ac:dyDescent="0.3">
      <c r="B153" s="99" t="s">
        <v>172</v>
      </c>
      <c r="C153" s="100">
        <v>16911788123</v>
      </c>
    </row>
    <row r="154" spans="2:3" x14ac:dyDescent="0.3">
      <c r="B154" s="53" t="s">
        <v>179</v>
      </c>
      <c r="C154" s="98">
        <v>746485700</v>
      </c>
    </row>
    <row r="155" spans="2:3" x14ac:dyDescent="0.3">
      <c r="B155" s="53" t="s">
        <v>175</v>
      </c>
      <c r="C155" s="98">
        <v>337009210</v>
      </c>
    </row>
    <row r="156" spans="2:3" x14ac:dyDescent="0.3">
      <c r="B156" s="53" t="s">
        <v>201</v>
      </c>
      <c r="C156" s="98">
        <v>15828293213</v>
      </c>
    </row>
    <row r="157" spans="2:3" x14ac:dyDescent="0.3">
      <c r="B157" s="105" t="s">
        <v>222</v>
      </c>
      <c r="C157" s="106">
        <v>107799971645</v>
      </c>
    </row>
    <row r="158" spans="2:3" x14ac:dyDescent="0.3">
      <c r="B158" s="99" t="s">
        <v>172</v>
      </c>
      <c r="C158" s="100">
        <v>107799971645</v>
      </c>
    </row>
    <row r="159" spans="2:3" x14ac:dyDescent="0.3">
      <c r="B159" s="53" t="s">
        <v>187</v>
      </c>
      <c r="C159" s="98">
        <v>55178922000</v>
      </c>
    </row>
    <row r="160" spans="2:3" x14ac:dyDescent="0.3">
      <c r="B160" s="53" t="s">
        <v>204</v>
      </c>
      <c r="C160" s="98">
        <v>52621049645</v>
      </c>
    </row>
    <row r="161" spans="2:3" x14ac:dyDescent="0.3">
      <c r="B161" s="105" t="s">
        <v>223</v>
      </c>
      <c r="C161" s="106">
        <v>113407217675</v>
      </c>
    </row>
    <row r="162" spans="2:3" x14ac:dyDescent="0.3">
      <c r="B162" s="99" t="s">
        <v>171</v>
      </c>
      <c r="C162" s="100">
        <v>1080180176</v>
      </c>
    </row>
    <row r="163" spans="2:3" x14ac:dyDescent="0.3">
      <c r="B163" s="53" t="s">
        <v>196</v>
      </c>
      <c r="C163" s="98">
        <v>1080180176</v>
      </c>
    </row>
    <row r="164" spans="2:3" x14ac:dyDescent="0.3">
      <c r="B164" s="99" t="s">
        <v>172</v>
      </c>
      <c r="C164" s="100">
        <v>112327037499</v>
      </c>
    </row>
    <row r="165" spans="2:3" x14ac:dyDescent="0.3">
      <c r="B165" s="53" t="s">
        <v>93</v>
      </c>
      <c r="C165" s="98">
        <v>7989140000</v>
      </c>
    </row>
    <row r="166" spans="2:3" x14ac:dyDescent="0.3">
      <c r="B166" s="53" t="s">
        <v>191</v>
      </c>
      <c r="C166" s="98">
        <v>1928739817</v>
      </c>
    </row>
    <row r="167" spans="2:3" x14ac:dyDescent="0.3">
      <c r="B167" s="53" t="s">
        <v>224</v>
      </c>
      <c r="C167" s="98">
        <v>14206216450</v>
      </c>
    </row>
    <row r="168" spans="2:3" x14ac:dyDescent="0.3">
      <c r="B168" s="53" t="s">
        <v>197</v>
      </c>
      <c r="C168" s="98">
        <v>2339170548</v>
      </c>
    </row>
    <row r="169" spans="2:3" x14ac:dyDescent="0.3">
      <c r="B169" s="53" t="s">
        <v>186</v>
      </c>
      <c r="C169" s="98">
        <v>48186409119</v>
      </c>
    </row>
    <row r="170" spans="2:3" x14ac:dyDescent="0.3">
      <c r="B170" s="53" t="s">
        <v>184</v>
      </c>
      <c r="C170" s="98">
        <v>32042572565</v>
      </c>
    </row>
    <row r="171" spans="2:3" x14ac:dyDescent="0.3">
      <c r="B171" s="53" t="s">
        <v>181</v>
      </c>
      <c r="C171" s="98">
        <v>4852504000</v>
      </c>
    </row>
    <row r="172" spans="2:3" x14ac:dyDescent="0.3">
      <c r="B172" s="53" t="s">
        <v>203</v>
      </c>
      <c r="C172" s="98">
        <v>782285000</v>
      </c>
    </row>
    <row r="173" spans="2:3" x14ac:dyDescent="0.3">
      <c r="B173" s="105" t="s">
        <v>225</v>
      </c>
      <c r="C173" s="106">
        <v>50484985285</v>
      </c>
    </row>
    <row r="174" spans="2:3" x14ac:dyDescent="0.3">
      <c r="B174" s="99" t="s">
        <v>172</v>
      </c>
      <c r="C174" s="100">
        <v>50484985285</v>
      </c>
    </row>
    <row r="175" spans="2:3" x14ac:dyDescent="0.3">
      <c r="B175" s="53" t="s">
        <v>175</v>
      </c>
      <c r="C175" s="98">
        <v>2905596000</v>
      </c>
    </row>
    <row r="176" spans="2:3" x14ac:dyDescent="0.3">
      <c r="B176" s="53" t="s">
        <v>201</v>
      </c>
      <c r="C176" s="98">
        <v>1250438000</v>
      </c>
    </row>
    <row r="177" spans="2:3" x14ac:dyDescent="0.3">
      <c r="B177" s="53" t="s">
        <v>204</v>
      </c>
      <c r="C177" s="98">
        <v>46328951285</v>
      </c>
    </row>
    <row r="178" spans="2:3" x14ac:dyDescent="0.3">
      <c r="B178" s="105" t="s">
        <v>226</v>
      </c>
      <c r="C178" s="106">
        <v>499395374418</v>
      </c>
    </row>
    <row r="179" spans="2:3" x14ac:dyDescent="0.3">
      <c r="B179" s="99" t="s">
        <v>172</v>
      </c>
      <c r="C179" s="100">
        <v>499395374418</v>
      </c>
    </row>
    <row r="180" spans="2:3" x14ac:dyDescent="0.3">
      <c r="B180" s="53" t="s">
        <v>236</v>
      </c>
      <c r="C180" s="98">
        <v>499395374418</v>
      </c>
    </row>
    <row r="181" spans="2:3" x14ac:dyDescent="0.3">
      <c r="B181" s="105" t="s">
        <v>227</v>
      </c>
      <c r="C181" s="106">
        <v>252529700285</v>
      </c>
    </row>
    <row r="182" spans="2:3" x14ac:dyDescent="0.3">
      <c r="B182" s="99" t="s">
        <v>172</v>
      </c>
      <c r="C182" s="100">
        <v>252529700285</v>
      </c>
    </row>
    <row r="183" spans="2:3" x14ac:dyDescent="0.3">
      <c r="B183" s="53" t="s">
        <v>184</v>
      </c>
      <c r="C183" s="98">
        <v>252529700285</v>
      </c>
    </row>
    <row r="184" spans="2:3" x14ac:dyDescent="0.3">
      <c r="B184" s="105" t="s">
        <v>228</v>
      </c>
      <c r="C184" s="106">
        <v>23053581</v>
      </c>
    </row>
    <row r="185" spans="2:3" x14ac:dyDescent="0.3">
      <c r="B185" s="99" t="s">
        <v>172</v>
      </c>
      <c r="C185" s="100">
        <v>23053581</v>
      </c>
    </row>
    <row r="186" spans="2:3" x14ac:dyDescent="0.3">
      <c r="B186" s="53" t="s">
        <v>187</v>
      </c>
      <c r="C186" s="98">
        <v>23053581</v>
      </c>
    </row>
    <row r="187" spans="2:3" x14ac:dyDescent="0.3">
      <c r="B187" s="105" t="s">
        <v>229</v>
      </c>
      <c r="C187" s="106">
        <v>150690326229</v>
      </c>
    </row>
    <row r="188" spans="2:3" x14ac:dyDescent="0.3">
      <c r="B188" s="99" t="s">
        <v>172</v>
      </c>
      <c r="C188" s="100">
        <v>150690326229</v>
      </c>
    </row>
    <row r="189" spans="2:3" x14ac:dyDescent="0.3">
      <c r="B189" s="53" t="s">
        <v>187</v>
      </c>
      <c r="C189" s="98">
        <v>150690326229</v>
      </c>
    </row>
    <row r="190" spans="2:3" x14ac:dyDescent="0.3">
      <c r="B190" s="105" t="s">
        <v>230</v>
      </c>
      <c r="C190" s="106">
        <v>3407532625</v>
      </c>
    </row>
    <row r="191" spans="2:3" x14ac:dyDescent="0.3">
      <c r="B191" s="99" t="s">
        <v>172</v>
      </c>
      <c r="C191" s="100">
        <v>3407532625</v>
      </c>
    </row>
    <row r="192" spans="2:3" x14ac:dyDescent="0.3">
      <c r="B192" s="53" t="s">
        <v>224</v>
      </c>
      <c r="C192" s="98">
        <v>3296170625</v>
      </c>
    </row>
    <row r="193" spans="2:3" x14ac:dyDescent="0.3">
      <c r="B193" s="53" t="s">
        <v>197</v>
      </c>
      <c r="C193" s="98">
        <v>111362000</v>
      </c>
    </row>
    <row r="194" spans="2:3" x14ac:dyDescent="0.3">
      <c r="B194" s="105" t="s">
        <v>231</v>
      </c>
      <c r="C194" s="106">
        <v>154078797545</v>
      </c>
    </row>
    <row r="195" spans="2:3" x14ac:dyDescent="0.3">
      <c r="B195" s="99" t="s">
        <v>172</v>
      </c>
      <c r="C195" s="100">
        <v>154078797545</v>
      </c>
    </row>
    <row r="196" spans="2:3" x14ac:dyDescent="0.3">
      <c r="B196" s="53" t="s">
        <v>236</v>
      </c>
      <c r="C196" s="98">
        <v>154078797545</v>
      </c>
    </row>
    <row r="197" spans="2:3" ht="15" thickBot="1" x14ac:dyDescent="0.35">
      <c r="B197" s="62" t="s">
        <v>241</v>
      </c>
      <c r="C197" s="101">
        <v>8107939868367</v>
      </c>
    </row>
    <row r="199" spans="2:3" ht="15" thickBot="1" x14ac:dyDescent="0.35"/>
    <row r="200" spans="2:3" ht="28.8" x14ac:dyDescent="0.3">
      <c r="B200" s="107" t="s">
        <v>234</v>
      </c>
      <c r="C200" s="107" t="s">
        <v>240</v>
      </c>
    </row>
    <row r="201" spans="2:3" x14ac:dyDescent="0.3">
      <c r="B201" s="105" t="s">
        <v>171</v>
      </c>
      <c r="C201" s="106">
        <v>223746140681</v>
      </c>
    </row>
    <row r="202" spans="2:3" x14ac:dyDescent="0.3">
      <c r="B202" s="104" t="s">
        <v>92</v>
      </c>
      <c r="C202" s="103">
        <v>20028734144</v>
      </c>
    </row>
    <row r="203" spans="2:3" x14ac:dyDescent="0.3">
      <c r="B203" s="104" t="s">
        <v>179</v>
      </c>
      <c r="C203" s="103">
        <v>37256977789</v>
      </c>
    </row>
    <row r="204" spans="2:3" x14ac:dyDescent="0.3">
      <c r="B204" s="104" t="s">
        <v>177</v>
      </c>
      <c r="C204" s="103">
        <v>35216103618</v>
      </c>
    </row>
    <row r="205" spans="2:3" x14ac:dyDescent="0.3">
      <c r="B205" s="104" t="s">
        <v>237</v>
      </c>
      <c r="C205" s="103">
        <v>27719604120</v>
      </c>
    </row>
    <row r="206" spans="2:3" s="102" customFormat="1" x14ac:dyDescent="0.3">
      <c r="B206" s="104" t="s">
        <v>93</v>
      </c>
      <c r="C206" s="103">
        <v>31696343982</v>
      </c>
    </row>
    <row r="207" spans="2:3" x14ac:dyDescent="0.3">
      <c r="B207" s="104" t="s">
        <v>191</v>
      </c>
      <c r="C207" s="103">
        <v>8442668154</v>
      </c>
    </row>
    <row r="208" spans="2:3" x14ac:dyDescent="0.3">
      <c r="B208" s="104" t="s">
        <v>224</v>
      </c>
      <c r="C208" s="103">
        <v>1028155286</v>
      </c>
    </row>
    <row r="209" spans="2:3" x14ac:dyDescent="0.3">
      <c r="B209" s="104" t="s">
        <v>175</v>
      </c>
      <c r="C209" s="103">
        <v>17631441520</v>
      </c>
    </row>
    <row r="210" spans="2:3" x14ac:dyDescent="0.3">
      <c r="B210" s="104" t="s">
        <v>238</v>
      </c>
      <c r="C210" s="103">
        <v>1283189999</v>
      </c>
    </row>
    <row r="211" spans="2:3" x14ac:dyDescent="0.3">
      <c r="B211" s="104" t="s">
        <v>197</v>
      </c>
      <c r="C211" s="103">
        <v>644254134</v>
      </c>
    </row>
    <row r="212" spans="2:3" x14ac:dyDescent="0.3">
      <c r="B212" s="104" t="s">
        <v>239</v>
      </c>
      <c r="C212" s="103">
        <v>618604039</v>
      </c>
    </row>
    <row r="213" spans="2:3" x14ac:dyDescent="0.3">
      <c r="B213" s="104" t="s">
        <v>194</v>
      </c>
      <c r="C213" s="103">
        <v>21985322133</v>
      </c>
    </row>
    <row r="214" spans="2:3" x14ac:dyDescent="0.3">
      <c r="B214" s="104" t="s">
        <v>186</v>
      </c>
      <c r="C214" s="103">
        <v>2186051000</v>
      </c>
    </row>
    <row r="215" spans="2:3" x14ac:dyDescent="0.3">
      <c r="B215" s="104" t="s">
        <v>192</v>
      </c>
      <c r="C215" s="103">
        <v>1088923866</v>
      </c>
    </row>
    <row r="216" spans="2:3" x14ac:dyDescent="0.3">
      <c r="B216" s="104" t="s">
        <v>195</v>
      </c>
      <c r="C216" s="103">
        <v>2522578188</v>
      </c>
    </row>
    <row r="217" spans="2:3" x14ac:dyDescent="0.3">
      <c r="B217" s="104" t="s">
        <v>217</v>
      </c>
      <c r="C217" s="103">
        <v>7290841285</v>
      </c>
    </row>
    <row r="218" spans="2:3" x14ac:dyDescent="0.3">
      <c r="B218" s="104" t="s">
        <v>203</v>
      </c>
      <c r="C218" s="103">
        <v>7106347424</v>
      </c>
    </row>
    <row r="219" spans="2:3" x14ac:dyDescent="0.3">
      <c r="B219" s="105" t="s">
        <v>37</v>
      </c>
      <c r="C219" s="106">
        <v>223746140681</v>
      </c>
    </row>
  </sheetData>
  <autoFilter ref="B5:C197" xr:uid="{61FDA970-9BED-4D5B-AECC-A99EBFDF4789}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Ac_647_2016</vt:lpstr>
      <vt:lpstr>Ac_711_2018</vt:lpstr>
      <vt:lpstr>Ac_743_2019</vt:lpstr>
      <vt:lpstr>Ac_691_2017</vt:lpstr>
      <vt:lpstr>Ac_725_2018</vt:lpstr>
      <vt:lpstr>ACTAS_CONFIS_INV_2025</vt:lpstr>
      <vt:lpstr>ACTAS_CONFIS_FUN_2025</vt:lpstr>
      <vt:lpstr>EjecuciónVF_2025_Dic</vt:lpstr>
      <vt:lpstr>Actas_CONFIS_2025_diciembre 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Milena Gonzalez Zuluaga</dc:creator>
  <cp:lastModifiedBy>Andrea Milena Gonzalez Zuluaga</cp:lastModifiedBy>
  <dcterms:created xsi:type="dcterms:W3CDTF">2026-03-01T01:39:49Z</dcterms:created>
  <dcterms:modified xsi:type="dcterms:W3CDTF">2026-06-02T15:02:37Z</dcterms:modified>
</cp:coreProperties>
</file>