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educacionbogota-my.sharepoint.com/personal/mariasa_educacionbogota_gov_co/Documents/Escritorio/SHD 2022/Convocatoria IMG/"/>
    </mc:Choice>
  </mc:AlternateContent>
  <xr:revisionPtr revIDLastSave="0" documentId="8_{8102180E-1EC3-4A0D-B0D3-AFD888A5277F}" xr6:coauthVersionLast="47" xr6:coauthVersionMax="47" xr10:uidLastSave="{00000000-0000-0000-0000-000000000000}"/>
  <bookViews>
    <workbookView xWindow="-110" yWindow="-110" windowWidth="19420" windowHeight="10420" xr2:uid="{00000000-000D-0000-FFFF-FFFF00000000}"/>
  </bookViews>
  <sheets>
    <sheet name="Hoja1" sheetId="1" r:id="rId1"/>
  </sheets>
  <externalReferences>
    <externalReference r:id="rId2"/>
    <externalReference r:id="rId3"/>
    <externalReference r:id="rId4"/>
    <externalReference r:id="rId5"/>
    <externalReference r:id="rId6"/>
  </externalReferences>
  <definedNames>
    <definedName name="_xlnm.Print_Area" localSheetId="0">Hoja1!$A$1:$Y$64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5" i="1" l="1"/>
  <c r="V45" i="1" s="1"/>
  <c r="M45" i="1"/>
  <c r="N45" i="1" s="1"/>
  <c r="I45" i="1"/>
  <c r="U44" i="1"/>
  <c r="V44" i="1" s="1"/>
  <c r="M44" i="1"/>
  <c r="N44" i="1" s="1"/>
  <c r="I44" i="1"/>
  <c r="U43" i="1"/>
  <c r="V43" i="1" s="1"/>
  <c r="M43" i="1"/>
  <c r="N43" i="1" s="1"/>
  <c r="I43" i="1"/>
  <c r="U42" i="1"/>
  <c r="V42" i="1" s="1"/>
  <c r="M42" i="1"/>
  <c r="N42" i="1" s="1"/>
  <c r="I42" i="1"/>
  <c r="U41" i="1"/>
  <c r="V41" i="1" s="1"/>
  <c r="M41" i="1"/>
  <c r="N41" i="1" s="1"/>
  <c r="I41" i="1"/>
  <c r="I40" i="1"/>
  <c r="U38" i="1"/>
  <c r="V38" i="1" s="1"/>
  <c r="M38" i="1"/>
  <c r="N38" i="1" s="1"/>
  <c r="I38" i="1"/>
  <c r="U36" i="1"/>
  <c r="V36" i="1" s="1"/>
  <c r="M36" i="1"/>
  <c r="N36" i="1" s="1"/>
  <c r="I36" i="1"/>
  <c r="U35" i="1"/>
  <c r="V35" i="1" s="1"/>
  <c r="M35" i="1"/>
  <c r="N35" i="1" s="1"/>
  <c r="I35" i="1"/>
  <c r="U34" i="1"/>
  <c r="V34" i="1" s="1"/>
  <c r="M34" i="1"/>
  <c r="N34" i="1" s="1"/>
  <c r="I34" i="1"/>
  <c r="U30" i="1"/>
  <c r="V30" i="1" s="1"/>
  <c r="M30" i="1"/>
  <c r="N30" i="1" s="1"/>
  <c r="I30" i="1"/>
  <c r="U29" i="1"/>
  <c r="V29" i="1" s="1"/>
  <c r="M29" i="1"/>
  <c r="N29" i="1" s="1"/>
  <c r="I29" i="1"/>
  <c r="U28" i="1"/>
  <c r="V28" i="1" s="1"/>
  <c r="M28" i="1"/>
  <c r="N28" i="1" s="1"/>
  <c r="I28" i="1"/>
  <c r="U27" i="1"/>
  <c r="V27" i="1" s="1"/>
  <c r="M27" i="1"/>
  <c r="N27" i="1" s="1"/>
  <c r="I27" i="1"/>
  <c r="V26" i="1"/>
  <c r="N26" i="1"/>
  <c r="I26" i="1"/>
  <c r="U25" i="1"/>
  <c r="V25" i="1" s="1"/>
  <c r="M25" i="1"/>
  <c r="N25" i="1" s="1"/>
  <c r="I25" i="1"/>
  <c r="U24" i="1"/>
  <c r="V24" i="1" s="1"/>
  <c r="M24" i="1"/>
  <c r="N24" i="1" s="1"/>
  <c r="I24" i="1"/>
  <c r="I23" i="1"/>
  <c r="V22" i="1"/>
  <c r="M22" i="1"/>
  <c r="N22" i="1" s="1"/>
  <c r="I22" i="1"/>
  <c r="V21" i="1"/>
  <c r="N21" i="1"/>
  <c r="I21" i="1"/>
  <c r="U20" i="1"/>
  <c r="V20" i="1" s="1"/>
  <c r="M20" i="1"/>
  <c r="N20" i="1" s="1"/>
  <c r="I20" i="1"/>
  <c r="U19" i="1"/>
  <c r="V19" i="1" s="1"/>
  <c r="M19" i="1"/>
  <c r="N19" i="1" s="1"/>
  <c r="I19" i="1"/>
  <c r="U18" i="1"/>
  <c r="V18" i="1" s="1"/>
  <c r="M18" i="1"/>
  <c r="N18" i="1" s="1"/>
  <c r="I18" i="1"/>
  <c r="U15" i="1"/>
  <c r="V15" i="1" s="1"/>
  <c r="M15" i="1"/>
  <c r="N15" i="1" s="1"/>
  <c r="I15" i="1"/>
  <c r="U14" i="1"/>
  <c r="V14" i="1" s="1"/>
  <c r="M14" i="1"/>
  <c r="N14" i="1" s="1"/>
  <c r="I14" i="1"/>
</calcChain>
</file>

<file path=xl/sharedStrings.xml><?xml version="1.0" encoding="utf-8"?>
<sst xmlns="http://schemas.openxmlformats.org/spreadsheetml/2006/main" count="393" uniqueCount="226">
  <si>
    <t>MATRIZ DE ANALISIS DE RIESGO CONTRACTUAL</t>
  </si>
  <si>
    <t>OBJETO:</t>
  </si>
  <si>
    <t>Convocar a operadores financieros o prestadores de servicios financieros a un proceso de selección que, permita elegir a los operadores que suscribirán los Convenios para la prestación global de servicios de bancarización virtual o presencial de los beneficiarios que lo requieran más la primera dispersión, dispersión de transferencias monetarias y giros, incluyendo los servicios que ello implica , a favor de la población beneficiaria de la estrategia integral Ingreso Mínimo Garantizado (IMG), de acuerdo con la dinámica propia de los programas.</t>
  </si>
  <si>
    <t>N° línea PAA</t>
  </si>
  <si>
    <t>Los recursos de esta convocatoria se atienden con cargo a la Unidad Ejecutora 02 de la SDH.</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</si>
  <si>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</si>
  <si>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</si>
  <si>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</si>
  <si>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</si>
  <si>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</si>
  <si>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</si>
  <si>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</si>
  <si>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</si>
  <si>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</si>
  <si>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</si>
  <si>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</si>
  <si>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</si>
  <si>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</si>
  <si>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Descripción del  Riesgo</t>
  </si>
  <si>
    <t>Descripción de la Causa</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</si>
  <si>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</si>
  <si>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</si>
  <si>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</si>
  <si>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</si>
  <si>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</si>
  <si>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</si>
  <si>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</si>
  <si>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</si>
  <si>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</si>
  <si>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</si>
  <si>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</si>
  <si>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</si>
  <si>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</si>
  <si>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</si>
  <si>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</si>
  <si>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</si>
  <si>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</si>
  <si>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Planeación</t>
  </si>
  <si>
    <t>General</t>
  </si>
  <si>
    <t>Interno</t>
  </si>
  <si>
    <t>Operacional (Incluye, tecnológico, de la naturaleza, regulatorio, políticos, sociales)</t>
  </si>
  <si>
    <t>Incumplir el cronograma</t>
  </si>
  <si>
    <t>Imprevisión de las áreas de origen</t>
  </si>
  <si>
    <t>Demorar los trámites y generar el retraso en el inicio de ejecución</t>
  </si>
  <si>
    <t>Hacer seguimiento con las dependencias que intervinieron en la estructuración del proceso de selección con el fin de agilizar las gestiones internas para poder cumplir con la fecha requerida para la ejecución contractual</t>
  </si>
  <si>
    <t>Jefe del área de origen</t>
  </si>
  <si>
    <t xml:space="preserve">A partir de la radicación a traves del sistema SAP a la SAC de las Especificaciones y Condiciones Tecnicas </t>
  </si>
  <si>
    <t>Hasta la creación del proceso de contratación en el SECOP II</t>
  </si>
  <si>
    <t>SI</t>
  </si>
  <si>
    <t>Comunicación constante con las partes involucradas</t>
  </si>
  <si>
    <t>Diario desde el inicio de la etapa de planeación</t>
  </si>
  <si>
    <t>Específico</t>
  </si>
  <si>
    <t>Elaborar Imprecisos Documentos y Estudios Previos</t>
  </si>
  <si>
    <t>No tener establecidas de manera clara y precisa las especificaciones técnicas que debe cumplir el contratista</t>
  </si>
  <si>
    <t>Elaborar documentos y estudios previos que no reflejen los objetivos y el alcance de la contratación</t>
  </si>
  <si>
    <t>Establecer con claridad la necesidad, el objeto, alcance, especificaciones tecnicas, experiencia del contratista , plazo, etc. requeridos para ejecutar el objeto del contrato</t>
  </si>
  <si>
    <t>Equipo profesional asignado en la SAC</t>
  </si>
  <si>
    <t>NO</t>
  </si>
  <si>
    <t>Revisión por el equipo profesional asignado en la SAC al momento de radicación de la solicitud de contratación</t>
  </si>
  <si>
    <t>Una sola vez al inicio de la etapa de planeación</t>
  </si>
  <si>
    <t>Error humano</t>
  </si>
  <si>
    <t>Indebida determinacion de  las especificaciones técnicas, criterios habilitantes, criterios de ponderación de las necesidades de contratación por parte del área responsable de definir las especificaciones.</t>
  </si>
  <si>
    <t>Revisar que los criterios habilitantes y de ponderación se definan correctamente en el formato que se defina.</t>
  </si>
  <si>
    <t>Contar con recursos insuficientes para la contratacion</t>
  </si>
  <si>
    <t>No contar con los recursos en la creacion de la linea para la ejecución del contrato</t>
  </si>
  <si>
    <t>Iniciar de manera tardía el proceso de contratación</t>
  </si>
  <si>
    <t xml:space="preserve">Se efectúa el debido estudio de presupuesto y se revisa la partida presupuestal para el cubrimiento del 100% de la necesidad planteada y se realizan los ajustes correspondientes.  </t>
  </si>
  <si>
    <t>Proyectar el estudio de presupuesto sin la totalidad de informacion requerida</t>
  </si>
  <si>
    <t>Dificultad en la cuantificacion del presupuesto por falta fuentes de informacion  tales como de cotizaciones, precios historicos entre otros.</t>
  </si>
  <si>
    <t>Iniciar de manera tardía el proceso de contratación por falta de estimación del presupuesto</t>
  </si>
  <si>
    <t>se verifican ofertas presentadas en vigencias anteriores ajustando los precios unitarios al actual, teniedo encuenta el incremento IPC y del SMLV, al igual que se validan precios del mercado por medio de cotizaciones y consultas en internet.</t>
  </si>
  <si>
    <t>Determinar de manera imprecisa la necesidad por parte del area de origen</t>
  </si>
  <si>
    <t>No se verifica en el área de origen el alcance de las actividades que se pretenden cubrir con la contratación</t>
  </si>
  <si>
    <t>Incumplir los objetivos del área de origen y por tanto no se obtienen los fines estatales que se pretenden alcanzar con la contratación</t>
  </si>
  <si>
    <t>Validar si el objeto y alcance del contrato son coherentes con los objetivos que se pretenden alcanzar con la contratación</t>
  </si>
  <si>
    <t>Profesionales asignados en el área de origen y equipo profesional asignado en la SAC</t>
  </si>
  <si>
    <t>Determinar de manera Inadecuada los requisitos habilitantes</t>
  </si>
  <si>
    <t>No se verifica en el área de origen el alcance de las actividades que se pretenden cubrir con la contratación, y los requerimientos especificos que debe cumplir el futuro contratista.</t>
  </si>
  <si>
    <t>Incumplir con el objeto contractual por parte del contratista seleccionado.</t>
  </si>
  <si>
    <t xml:space="preserve">Verificar las necesidades de la entidad para solicitar la experiencia y los requisitos técnicos adicionales a que haya lugar, de los proponentes que pueden participar en el proceso. </t>
  </si>
  <si>
    <t>Profesionales asignados en el área de origen y equpo profesional asignado en la SAC</t>
  </si>
  <si>
    <t>Hasta la publicación del proceso de contratación</t>
  </si>
  <si>
    <t>Revisión por los profesionales del área de origen y del equipo profesional asignado en la SAC al momento de radicación de la solicitud de contratación</t>
  </si>
  <si>
    <t>Selección</t>
  </si>
  <si>
    <t>Externo</t>
  </si>
  <si>
    <t>Declarar desierto el proceso de contratación</t>
  </si>
  <si>
    <r>
      <rPr>
        <b/>
        <sz val="8"/>
        <rFont val="Calibri Light"/>
        <family val="2"/>
        <scheme val="major"/>
      </rPr>
      <t xml:space="preserve">Inhabilidades e incompatibilidades: </t>
    </r>
    <r>
      <rPr>
        <sz val="8"/>
        <rFont val="Calibri Light"/>
        <family val="2"/>
        <scheme val="major"/>
      </rPr>
      <t>Falta de verificacion de la entidad que el proponente se encuentre incurso en una o varias causales de inhabilidad o incompatibilidad</t>
    </r>
  </si>
  <si>
    <t>Suscribir el contrato con un proponente incurso en una causal de inhabilidad o incompatibilidad</t>
  </si>
  <si>
    <t>Verificar multas en el RNMC, antecedentes  disciplinarios, fiscales y de policia en las correspondientes paginas web.</t>
  </si>
  <si>
    <t>Abogado asignado en la SAC</t>
  </si>
  <si>
    <t>A partir de la creación del proceso de contratación en el SECOP II</t>
  </si>
  <si>
    <t>Hasta la creación del contrato en el SECOP II</t>
  </si>
  <si>
    <t>Abogado asignado en la SAC al momento de hacer la verificación jurídica de las propuestas presentadas</t>
  </si>
  <si>
    <t>Una sola vez en la etapa de evaluación de las propuestas recibidas</t>
  </si>
  <si>
    <t xml:space="preserve">El contratista no cumple con los requisitos tecnicos solicitados </t>
  </si>
  <si>
    <t>Declarar desierto el proceso porque ningún proponente cumple con los requisitos establecidos en el pliego de condiciones o no se presenten ofertas</t>
  </si>
  <si>
    <t>Se establecen en el pliego de condiciones requerimientos habilitantes que permiten corroborar que los proponentes cuenten con la capacidad y experiencia necesarias para ejecutar el objeto contractual</t>
  </si>
  <si>
    <t>Comité Evaluador Técnico o financiero</t>
  </si>
  <si>
    <t>Revisión por parte del Comité Evaluador Técnico o financiero al momento realizar la verificación del cumplimiento de los requisitos establecidos en el Pliego de Condiciones frente a la oferta u ofertas presentadas</t>
  </si>
  <si>
    <t>Corrupción</t>
  </si>
  <si>
    <t xml:space="preserve">Detectar practicas de Colusión </t>
  </si>
  <si>
    <t xml:space="preserve">El oferente realice acuerdos colusorios con otros oferentes para entorpecer el proceso de contratación </t>
  </si>
  <si>
    <t>Suspender el proceso de selección con el fin de determinar las acciones que debe tomar la administración.</t>
  </si>
  <si>
    <t>Se solicita a los proponentes presentar junto con su oferta el formato "COMPROMISO ANTICORRUPCIÓN"  en el cual se compromenten a no efectuar acuerdos, o realizar actos o conductas que tengan por objeto o efecto la colusión enel proceso de selección</t>
  </si>
  <si>
    <t>Revisión por el equipo profesional asignado en la SAC al momento de verificar los requisitos habilitantes dentro del proceso de selección</t>
  </si>
  <si>
    <t>Una sola vez al inicio de la etapa de selección</t>
  </si>
  <si>
    <t>Económico/Financiero</t>
  </si>
  <si>
    <t xml:space="preserve">Presentar precios aritificalmente bajos </t>
  </si>
  <si>
    <t xml:space="preserve">Que los precios ofertados se encuentren por debajo del estudio de mercado realizado por la entidad </t>
  </si>
  <si>
    <t>La entidad dará aplicación al procedimiento establecido en el artículo 2.2.1.1.2.2.4 del Decreto 1082 de 2015</t>
  </si>
  <si>
    <t>Comité Evaluador Técnico</t>
  </si>
  <si>
    <t>Revisión por parte del Comité Evaluador Técnico al momento realizar la correspondiente evaluación de la oferta económica</t>
  </si>
  <si>
    <t>Presentar reclamarciones por parte de los proponentes no seleccionados</t>
  </si>
  <si>
    <t>Falta de claridad, posibles omisiones o errores en la etapa de evaluación</t>
  </si>
  <si>
    <t>Expedir Adendas con el fin de realizar las modificaciones o las aclaraciones a las que haya lugar</t>
  </si>
  <si>
    <t>Hacer monitoreo permanente en la etapa de evaluación para evitar errores en la evaluación y adjudicación. cuidar el tiempo destinado en proyectar respuesta a los proponentes.</t>
  </si>
  <si>
    <t>Comité Técnico evaluador</t>
  </si>
  <si>
    <t>Todo el equipo evaluador de las propuestas presentadas debe asumir la revisión con absoluta rigurosidad</t>
  </si>
  <si>
    <t>Contratación</t>
  </si>
  <si>
    <t>Realizar la solicitud de expedicion de registro presupuestal con errores</t>
  </si>
  <si>
    <t>Falta de experticia en los funcionarios asignados para estas actividades</t>
  </si>
  <si>
    <t>Demorar y generar reprocesos administrativos al interior de la Entidad para el inicio del contrato</t>
  </si>
  <si>
    <t xml:space="preserve">Acogerse a los procedimientos y normas y verificar la solicitud y expedicion oportuna del registro presupuestal </t>
  </si>
  <si>
    <t>Profesional asignado en la SAF y técnico de la SAC a cargo del trámite</t>
  </si>
  <si>
    <t>A partir de la creación del contrato en el SECOP II</t>
  </si>
  <si>
    <t>Hasta la firma del contrato</t>
  </si>
  <si>
    <t>Seguimiento por el área de legalizaciones de la  SAC durante la etapa contractual</t>
  </si>
  <si>
    <t>Una sola vez al iniciar la etapa de contratación</t>
  </si>
  <si>
    <t>Presentar extemporáneamente  las garantías</t>
  </si>
  <si>
    <t>El contratista no cumple los plazos establecidos para la entrega de garantías</t>
  </si>
  <si>
    <t>Retrasar el inicio de ejecución</t>
  </si>
  <si>
    <t>Indicar al contratista que debe allegar los documentos respectivos para la legalización del contrato, en un plazo determinado</t>
  </si>
  <si>
    <t>Profesional del área de legalizaciones de la SAC encargado del trámite</t>
  </si>
  <si>
    <t>Seguimiento por el área de legalizaciones de la SAC durante la etapa contractual</t>
  </si>
  <si>
    <t>Diario desde la firma del contrato</t>
  </si>
  <si>
    <t>Incumplir con el perfeccionamiento del contrato por parte de la firma seleccionada</t>
  </si>
  <si>
    <t>El Representante Legal de la firma Seleccioanda sin justa causa no suscribe el contrato</t>
  </si>
  <si>
    <t>La Secretaría dará aplicación al inciso segundo, numeral 12 del artículo 30 de la Ley 80 de 1993,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</si>
  <si>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SAC</t>
  </si>
  <si>
    <t>Seguimiento por el equipo profesional asignado en la SAC durante la etapa contractual</t>
  </si>
  <si>
    <t>Diario apartir de la adjudicación del proceso de contratación</t>
  </si>
  <si>
    <t>Ejecución</t>
  </si>
  <si>
    <t>Incumplir con el objeto contractual</t>
  </si>
  <si>
    <r>
      <rPr>
        <b/>
        <sz val="8"/>
        <rFont val="Calibri Light"/>
        <family val="2"/>
        <scheme val="major"/>
      </rPr>
      <t xml:space="preserve">Calidad deficiente: </t>
    </r>
    <r>
      <rPr>
        <sz val="8"/>
        <rFont val="Calibri Light"/>
        <family val="2"/>
        <scheme val="major"/>
      </rPr>
      <t xml:space="preserve"> No cumplir con los requerimientos previstos en el contrato y en las Especificciones y Condiciones Técnicas </t>
    </r>
  </si>
  <si>
    <t>Entregar los productos sin el cumplimiento de los parámetros establecidos en el contrato y en las Condiciones y Especificaciones Técnicas</t>
  </si>
  <si>
    <t>El supervisor del contrato realiza los requerimientos a que haya lugar al contratista y evalúa si es necesario dar aplicación al artículo 86 de la ley 1474 de 2011 en lo referente al procedimiento para la aplicación de multas y sanciones</t>
  </si>
  <si>
    <t>Supervisor</t>
  </si>
  <si>
    <t xml:space="preserve">A partir de la firma del acta de inicio. </t>
  </si>
  <si>
    <t>hasta la terminación del contrato y/o su liquidación</t>
  </si>
  <si>
    <t>El supervisor debe establecer acciones de control Preventivas que permitan REDUCIR la probabilidad de ocurrencia del riesgo.</t>
  </si>
  <si>
    <t>Mensual</t>
  </si>
  <si>
    <r>
      <rPr>
        <b/>
        <sz val="8"/>
        <rFont val="Calibri Light"/>
        <family val="2"/>
        <scheme val="major"/>
      </rPr>
      <t>Personal no competente:</t>
    </r>
    <r>
      <rPr>
        <sz val="8"/>
        <rFont val="Calibri Light"/>
        <family val="2"/>
        <scheme val="major"/>
      </rPr>
      <t xml:space="preserve"> no contar con el personal calificado para adelantar la prestación del servicio contratado </t>
    </r>
  </si>
  <si>
    <t>Prestar los servicios de manera inadecuada</t>
  </si>
  <si>
    <t>Mora en la entrega de los Bienes o Servicios</t>
  </si>
  <si>
    <t xml:space="preserve">Incumplir con la entrega de los bienes o servicios en las fechas establecidas en los documentos del contrato </t>
  </si>
  <si>
    <r>
      <rPr>
        <b/>
        <sz val="8"/>
        <rFont val="Calibri Light"/>
        <family val="2"/>
        <scheme val="major"/>
      </rPr>
      <t xml:space="preserve">Renuncia de uno o varios integrantes del equipo del consultor: </t>
    </r>
    <r>
      <rPr>
        <sz val="8"/>
        <rFont val="Calibri Light"/>
        <family val="2"/>
        <scheme val="major"/>
      </rPr>
      <t>por razones de Fuerza mayor, una mejor oferta laboral y/o falta de cohesión del equipo.</t>
    </r>
  </si>
  <si>
    <t>Retrasar la ejecucion del cumplimiento de los objetivos o del cronograma del proceso por desarticulación del equipo de trabajo</t>
  </si>
  <si>
    <t xml:space="preserve">Poner en conocimiento del supervisor la novedad y su solución. El consultor debe estar en la capacidad de suplir de manera inmediata con un perfil igual o superior al ofrecido del profesional faltante en el equipo y de igual manera </t>
  </si>
  <si>
    <t xml:space="preserve">Incumplir las funciones de control por parte del supervisor </t>
  </si>
  <si>
    <t xml:space="preserve">Seguimiento inadecuado y control de la ejecución contractual por parte del supervisor. </t>
  </si>
  <si>
    <t xml:space="preserve">Permitir que la ejecucion del contrato no se realice dentro de los parametros del mismo. Incumplir con la calidad del contrato. </t>
  </si>
  <si>
    <t>El ordenador del gasto a trvés del sistema SAP manifiesta de manera expresa que el supervisor designado tiene la competencia funcional e idoneidad para ejercer la citada supervisión.</t>
  </si>
  <si>
    <t>Ordenador del gasto</t>
  </si>
  <si>
    <t>Seguimiento por parte del ordenador del gasto en la ejecución</t>
  </si>
  <si>
    <t>Subcontratar la ejecucion parcial o total del objeto contractual por un tercero no autorizado por la Entidad</t>
  </si>
  <si>
    <t>Falta de vigilancia por parte del supervisor al permitir la ejecucion de las obligaciones contractuales por parte de un tercero sin que medie autorización del ordenador del gasto de la subcontratación</t>
  </si>
  <si>
    <t>Trasladar la ejecución de una proporción del objeto del contrato estatal, sin que medie autorizacion del ordenador del gasto</t>
  </si>
  <si>
    <t>El supervisor del contrato dará cumplimiento a la guia para el ejercicio de las funciones de supervisión y obligaciones de la interventoría, en lo referente al tema de la subcontratación de las prestaciones del contrato</t>
  </si>
  <si>
    <t>Hasta la terminación del contrato y/o su liquidación</t>
  </si>
  <si>
    <t>El supervisor debe establecer acciones de control Preventivas que permitan reducir la probabilidad de ocurrencia del riesgo.</t>
  </si>
  <si>
    <t xml:space="preserve">Incrementar los precios ofertados </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</si>
  <si>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</si>
  <si>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Modificar los precios frente a la oferta económica presentada por el contratista - Desequilibrio economico del contrato</t>
  </si>
  <si>
    <t xml:space="preserve">Obligaciones especiales del contratista, en donde se establece que debe mantener los precios fijos durante la ejecución y liquidación del contrato. </t>
  </si>
  <si>
    <t>Contratista</t>
  </si>
  <si>
    <t>Seguimiento por el supervisor asignado al Contrato, durante la ejecución</t>
  </si>
  <si>
    <t>Variación de la TRM que afecte los precios ofertados</t>
  </si>
  <si>
    <t>Causar daños a terceros, o a los bienes de la entidad</t>
  </si>
  <si>
    <t xml:space="preserve">Afectacion de terceros por indebida realizacion de las actividades o procesos dentro de la ejecución del objeto contractual </t>
  </si>
  <si>
    <t>Presentar demanda por responsabilidad civil por parte de terceros afectados.</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</si>
  <si>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</si>
  <si>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supervisor debe establecer acciones  de control Preventivas que permitan REDUCIR la probabilidad de ocurrencia del riesgo. </t>
  </si>
  <si>
    <t xml:space="preserve">Indebida manipulación de los bienes de la Entidad por parte del contratista </t>
  </si>
  <si>
    <t>Presentar demanda por responsabilidad civil por daño a los  bienes de la Entidad.</t>
  </si>
  <si>
    <t>Causar daños a a los bienes del contratista</t>
  </si>
  <si>
    <t xml:space="preserve">Daños a equipos del contratista que sean puesto al servicio de la entidad, para la ejecucion del contrato siempre y cuando no sea derivado del mal funcionamiento:  Indebida manipulación de los bienes o daño accidental </t>
  </si>
  <si>
    <t>Afectar el funcionamiento de los  equipos puestos a disposición de la entidad y retraso en ejecucion del contrato</t>
  </si>
  <si>
    <t xml:space="preserve">Presentar reclamaciones del personal del contratista por falta de pago de salarios y prestaciones </t>
  </si>
  <si>
    <t xml:space="preserve">Incumplimiento del contratista con las obligaciones laborales </t>
  </si>
  <si>
    <t>Incumplir la ejecución del contrato</t>
  </si>
  <si>
    <t>El supervisor verifica la ejecución de las Obligaciones especiales del contratista en donde se establece que debe cumplir con el pago oportuno de los salarios y prestaciones sociales del personal puesto a disposición para la ejecución del contrato.</t>
  </si>
  <si>
    <t>Afectar las condiciones pactadas en el contrato por cambio normativo</t>
  </si>
  <si>
    <t xml:space="preserve">Cambio de regulación normativa que afecte el contrato  </t>
  </si>
  <si>
    <t>Incumplir el objeto del contrato  o efectuar una suspensión temporal</t>
  </si>
  <si>
    <t xml:space="preserve">Una vez sea expedida una disposición legal que afecte el valor del contrato, el supervisor debe evaluar si es necesario tramitar una modificacion contractual </t>
  </si>
  <si>
    <t>El supervisor debe establecer acciones de control preventivas que permitan reducir la probabilidad de ocurrencia del riesgo.</t>
  </si>
  <si>
    <t>Ambiental</t>
  </si>
  <si>
    <t>Generar afectacion del medio ambiente</t>
  </si>
  <si>
    <t xml:space="preserve">El contratista no cumple con la normatividad y especificaciones exigidas en cuanto a los riesgos ambientales </t>
  </si>
  <si>
    <t>Incumplir las clausulas relacionadas con los temas ambientales dentro del contrato</t>
  </si>
  <si>
    <t>El contratista debe dar cumplimiento a las disposiciones ambientales que regulan el manejo y disposición de los insumos o repuestos utilizados en la ejecución del contrato.</t>
  </si>
  <si>
    <t>Seguridad de la Información</t>
  </si>
  <si>
    <t>Afectar la integridad, disponibilidad y /o confiabilidad de la informacion</t>
  </si>
  <si>
    <t>Falta de diligencia y cuidado por parte del Contratista</t>
  </si>
  <si>
    <t>Realizar la manipulación o mal uso de la información que por razón del servicio y desarrollo de sus actividades obtenga</t>
  </si>
  <si>
    <t>De conformidad con lo establecido en las obligaciones generales del contratista, éste se compromete a guardar total reserva de la información</t>
  </si>
  <si>
    <t>Salud Ocupacional(Seguridad y Salud en el Trabajo)</t>
  </si>
  <si>
    <t>Contagio por diversos virus, entre estos el COVID-19, dada la situación de emergencia sanitaria actual, que afecte la salud del contratista y/o la salud del personal a su cargo, así como la salud de los servidores públicos y/o contratistas de la Secretaría Distrital de Hacienda.</t>
  </si>
  <si>
    <t xml:space="preserve">a) Falta de aplicación de los protocolos de bioseguridad adoptados tanto por el contratista como por la Secretaría Distrital de Hacienda. 
b) Inexistencia de medidas de control que permitan mitigar el riesgo de contagio al que puede estar expuesto el contratista y/o el personal a su cargo o los servidores públicos y/o contratistas de la Secretaría Distrital de Hacienda.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Secretaría Distrital de Hacienda.
</t>
  </si>
  <si>
    <t>Aislamiento voluntario o cuarentena del contratista y/o del personal a cargo del contratista por contagio por diversos virus, entre ellos el COVID-19, que afecta la prestación de los servicios contratados.</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</si>
  <si>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Secretaría Distrital de Hacienda. De igual manera, se establece en el Anexo No. 2 que en caso de incapacidad por cualquier motivo o desvinculación del personal, el contratista garantizará en un plazo no mayor a dos (2) días hábiles el cambio del personal con un nivel igual o superior al requerido.
b) Seguimiento por parte del contratista y el supervisor del contrato designado por la Secretaría Distrital de Hacienda, del cumplimiento de las medidas adoptadas para prevenir la exposición al COVID-19 (protocolos de bioseguridad, medidas de control, entrega y uso adecuado de los EPP y los elementos de bioseguridad)
c) Realización por parte de la Secretaría Distrital de Hacienda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</si>
  <si>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Contratista/SDH</t>
  </si>
  <si>
    <t>hasta la terminación del contrato.</t>
  </si>
  <si>
    <t>Seguimiento por parte del contratista y por parte del supervisor del contrato designado por la Secretaría Distrital de Hacienda, durante la plazo de ejecución.</t>
  </si>
  <si>
    <t>Diario</t>
  </si>
  <si>
    <t xml:space="preserve">  </t>
  </si>
  <si>
    <t>Área de Origen</t>
  </si>
  <si>
    <t>Elaboró:</t>
  </si>
  <si>
    <t>Cosolido Precontractual</t>
  </si>
  <si>
    <t>Consolido Juridicamente</t>
  </si>
  <si>
    <t>Revisó:</t>
  </si>
  <si>
    <t xml:space="preserve">Gina Paola Reyes Ruiz- Asesora Despacho DDT
</t>
  </si>
  <si>
    <t>Mary Luz Pinson Romero_ 
Profesional  Universitario Subdirecciòn Asuntos Contractuales</t>
  </si>
  <si>
    <t>Mauricio Arias Arias</t>
  </si>
  <si>
    <t>Jairo Lazaro Ortiz _ 
Subdirector Asuntos Contractuales</t>
  </si>
  <si>
    <t>GINA PAOLA REYES 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</si>
</sst>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4"/>
      <name val="Calibri Light"/>
      <family val="2"/>
      <scheme val="major"/>
    </font>
    <font>
      <sz val="11"/>
      <name val="Calibri Light"/>
      <family val="2"/>
      <scheme val="major"/>
    </font>
    <font>
      <b/>
      <sz val="12"/>
      <name val="Calibri Light"/>
      <family val="2"/>
      <scheme val="major"/>
    </font>
    <font>
      <b/>
      <sz val="11"/>
      <name val="Calibri Light"/>
      <family val="2"/>
      <scheme val="major"/>
    </font>
    <font>
      <sz val="12"/>
      <name val="Calibri Light"/>
      <family val="2"/>
      <scheme val="major"/>
    </font>
    <font>
      <sz val="8"/>
      <name val="Calibri Light"/>
      <family val="2"/>
      <scheme val="major"/>
    </font>
    <font>
      <b/>
      <sz val="8"/>
      <name val="Calibri Light"/>
      <family val="2"/>
      <scheme val="major"/>
    </font>
    <font>
      <sz val="9"/>
      <name val="Calibri Light"/>
      <family val="2"/>
      <scheme val="major"/>
    </font>
    <font>
      <b/>
      <sz val="9"/>
      <name val="Calibri Light"/>
      <family val="2"/>
      <scheme val="major"/>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3" fillId="0" borderId="0" xfId="0" applyFont="1" applyProtection="1">
      <protection locked="0"/>
    </xf>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center"/>
      <protection locked="0"/>
    </xf>
    <xf numFmtId="0" fontId="7" fillId="0" borderId="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textRotation="90" wrapText="1"/>
      <protection locked="0"/>
    </xf>
    <xf numFmtId="0" fontId="7" fillId="0" borderId="8" xfId="0" applyFont="1" applyBorder="1" applyAlignment="1" applyProtection="1">
      <alignment horizontal="left" vertical="center" wrapText="1"/>
      <protection locked="0"/>
    </xf>
    <xf numFmtId="9" fontId="7" fillId="0" borderId="8" xfId="1" applyFont="1" applyFill="1" applyBorder="1" applyAlignment="1" applyProtection="1">
      <alignment horizontal="center" vertical="center" wrapText="1"/>
      <protection locked="0"/>
    </xf>
    <xf numFmtId="9" fontId="7" fillId="0" borderId="8" xfId="1" applyFont="1" applyFill="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8" xfId="0" quotePrefix="1" applyFont="1" applyBorder="1" applyAlignment="1" applyProtection="1">
      <alignment horizontal="center" vertical="center" wrapText="1"/>
      <protection hidden="1"/>
    </xf>
    <xf numFmtId="14" fontId="7" fillId="0" borderId="8"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Protection="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textRotation="90" wrapText="1"/>
      <protection locked="0"/>
    </xf>
    <xf numFmtId="0" fontId="5"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5" fillId="0" borderId="0" xfId="0" applyFont="1" applyProtection="1">
      <protection locked="0"/>
    </xf>
    <xf numFmtId="0" fontId="9" fillId="0" borderId="4" xfId="0" applyFont="1" applyBorder="1" applyAlignment="1" applyProtection="1">
      <alignment vertical="center" wrapText="1"/>
      <protection locked="0"/>
    </xf>
    <xf numFmtId="0" fontId="3" fillId="0" borderId="4" xfId="0" applyFont="1" applyBorder="1" applyProtection="1">
      <protection locked="0"/>
    </xf>
    <xf numFmtId="0" fontId="9" fillId="0" borderId="4"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7" fillId="0" borderId="0" xfId="0" applyFont="1" applyAlignment="1" applyProtection="1">
      <alignment vertical="center"/>
      <protection locked="0"/>
    </xf>
    <xf numFmtId="0" fontId="8" fillId="0" borderId="0" xfId="0" applyFont="1" applyProtection="1">
      <protection locked="0"/>
    </xf>
    <xf numFmtId="0" fontId="2" fillId="0" borderId="0" xfId="0" applyFont="1" applyAlignment="1" applyProtection="1">
      <alignment wrapText="1"/>
      <protection locked="0"/>
    </xf>
    <xf numFmtId="0" fontId="3" fillId="0" borderId="0" xfId="0" applyFont="1" applyBorder="1" applyProtection="1">
      <protection locked="0"/>
    </xf>
    <xf numFmtId="0" fontId="9" fillId="0" borderId="0" xfId="0" applyFont="1" applyBorder="1" applyAlignment="1" applyProtection="1">
      <alignment vertical="center" wrapText="1"/>
      <protection locked="0"/>
    </xf>
    <xf numFmtId="0" fontId="2" fillId="0" borderId="0" xfId="0" applyFont="1" applyAlignment="1" applyProtection="1">
      <alignment wrapText="1"/>
      <protection locked="0"/>
    </xf>
    <xf numFmtId="0" fontId="4" fillId="0" borderId="0" xfId="0" applyFont="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9" xfId="0" quotePrefix="1" applyFont="1" applyBorder="1" applyAlignment="1" applyProtection="1">
      <alignment horizontal="center" vertical="center" wrapText="1"/>
      <protection hidden="1"/>
    </xf>
    <xf numFmtId="0" fontId="7" fillId="0" borderId="10" xfId="0" quotePrefix="1" applyFont="1" applyBorder="1" applyAlignment="1" applyProtection="1">
      <alignment horizontal="center" vertical="center" wrapText="1"/>
      <protection hidden="1"/>
    </xf>
    <xf numFmtId="0" fontId="7" fillId="0" borderId="11" xfId="0" quotePrefix="1" applyFont="1" applyBorder="1" applyAlignment="1" applyProtection="1">
      <alignment horizontal="center" vertical="center" wrapText="1"/>
      <protection hidden="1"/>
    </xf>
    <xf numFmtId="14" fontId="7" fillId="0" borderId="9" xfId="0" applyNumberFormat="1" applyFont="1" applyBorder="1" applyAlignment="1" applyProtection="1">
      <alignment horizontal="center" vertical="center" wrapText="1"/>
      <protection locked="0"/>
    </xf>
    <xf numFmtId="14" fontId="7" fillId="0" borderId="10" xfId="0" applyNumberFormat="1" applyFont="1" applyBorder="1" applyAlignment="1" applyProtection="1">
      <alignment horizontal="center" vertical="center" wrapText="1"/>
      <protection locked="0"/>
    </xf>
    <xf numFmtId="14" fontId="7" fillId="0" borderId="11" xfId="0" applyNumberFormat="1"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9" fontId="7" fillId="0" borderId="9" xfId="1" applyFont="1" applyFill="1" applyBorder="1" applyAlignment="1" applyProtection="1">
      <alignment horizontal="center" vertical="center" wrapText="1"/>
      <protection locked="0"/>
    </xf>
    <xf numFmtId="9" fontId="7" fillId="0" borderId="10" xfId="1" applyFont="1" applyFill="1" applyBorder="1" applyAlignment="1" applyProtection="1">
      <alignment horizontal="center" vertical="center" wrapText="1"/>
      <protection locked="0"/>
    </xf>
    <xf numFmtId="9" fontId="7" fillId="0" borderId="11" xfId="1" applyFont="1" applyFill="1" applyBorder="1" applyAlignment="1" applyProtection="1">
      <alignment horizontal="center" vertical="center" wrapText="1"/>
      <protection locked="0"/>
    </xf>
    <xf numFmtId="9" fontId="7" fillId="0" borderId="9" xfId="1" applyFont="1" applyFill="1" applyBorder="1" applyAlignment="1" applyProtection="1">
      <alignment horizontal="center" vertical="center" wrapText="1"/>
      <protection hidden="1"/>
    </xf>
    <xf numFmtId="9" fontId="7" fillId="0" borderId="10" xfId="1" applyFont="1" applyFill="1" applyBorder="1" applyAlignment="1" applyProtection="1">
      <alignment horizontal="center" vertical="center" wrapText="1"/>
      <protection hidden="1"/>
    </xf>
    <xf numFmtId="9" fontId="7" fillId="0" borderId="11" xfId="1" applyFont="1" applyFill="1" applyBorder="1" applyAlignment="1" applyProtection="1">
      <alignment horizontal="center" vertical="center" wrapText="1"/>
      <protection hidden="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8" xfId="0" applyFont="1" applyBorder="1" applyAlignment="1" applyProtection="1">
      <alignment horizontal="left" vertical="center"/>
      <protection locked="0"/>
    </xf>
    <xf numFmtId="0" fontId="3" fillId="0" borderId="8" xfId="0" applyFont="1" applyBorder="1" applyAlignment="1" applyProtection="1">
      <alignment horizontal="left" vertical="top"/>
      <protection locked="0"/>
    </xf>
    <xf numFmtId="0" fontId="3" fillId="0" borderId="8" xfId="0" applyFont="1" applyBorder="1" applyAlignment="1" applyProtection="1">
      <alignment horizontal="left"/>
      <protection locked="0"/>
    </xf>
    <xf numFmtId="0" fontId="3" fillId="0" borderId="8" xfId="0" applyFont="1" applyBorder="1" applyAlignment="1" applyProtection="1">
      <alignment horizontal="left"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1457325</xdr:colOff>
      <xdr:row>0</xdr:row>
      <xdr:rowOff>0</xdr:rowOff>
    </xdr:from>
    <xdr:to>
      <xdr:col>16</xdr:col>
      <xdr:colOff>42545</xdr:colOff>
      <xdr:row>5</xdr:row>
      <xdr:rowOff>10795</xdr:rowOff>
    </xdr:to>
    <xdr:pic>
      <xdr:nvPicPr>
        <xdr:cNvPr id="2" name="Imagen 1" descr="Imagen que contiene reloj&#10;&#10;Descripción generada automáticamente">
          <a:extLst>
            <a:ext uri="{FF2B5EF4-FFF2-40B4-BE49-F238E27FC236}">
              <a16:creationId xmlns:a16="http://schemas.microsoft.com/office/drawing/2014/main" id="{89D9DFFA-AC7E-40ED-896A-F5A2529C569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81775" y="1743075"/>
          <a:ext cx="7767320" cy="1210945"/>
        </a:xfrm>
        <a:prstGeom prst="rect">
          <a:avLst/>
        </a:prstGeom>
      </xdr:spPr>
    </xdr:pic>
    <xdr:clientData/>
  </xdr:twoCellAnchor>
  <xdr:twoCellAnchor editAs="oneCell">
    <xdr:from>
      <xdr:col>6</xdr:col>
      <xdr:colOff>838200</xdr:colOff>
      <xdr:row>56</xdr:row>
      <xdr:rowOff>114300</xdr:rowOff>
    </xdr:from>
    <xdr:to>
      <xdr:col>15</xdr:col>
      <xdr:colOff>137795</xdr:colOff>
      <xdr:row>63</xdr:row>
      <xdr:rowOff>127635</xdr:rowOff>
    </xdr:to>
    <xdr:pic>
      <xdr:nvPicPr>
        <xdr:cNvPr id="3" name="Imagen 2" descr="Forma&#10;&#10;Descripción generada automáticamente con confianza media">
          <a:extLst>
            <a:ext uri="{FF2B5EF4-FFF2-40B4-BE49-F238E27FC236}">
              <a16:creationId xmlns:a16="http://schemas.microsoft.com/office/drawing/2014/main" id="{A3A88447-E72D-41CE-8DC9-F28B918FB4A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2650" y="51073050"/>
          <a:ext cx="7776845" cy="1384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dgov-my.sharepoint.com/personal/gpreyes_shd_gov_co/Documents/2022/IMG/Segunda%20convocatoria/Documentos%20Finales/Anexo%204-%20Matriz%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hdgov-my.sharepoint.com/Users/msoler.SHD/Desktop/PROCESOS%20MSA/2019/033%20LINEA%20374%20EVASION%20DE%20IMPUESTOS/Copia%20de%209_MATRIZ_RIESGOS%20L_2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71">
          <cell r="C71">
            <v>1</v>
          </cell>
          <cell r="D71">
            <v>4</v>
          </cell>
          <cell r="E71" t="str">
            <v>Bajo</v>
          </cell>
        </row>
        <row r="72">
          <cell r="C72">
            <v>4.01</v>
          </cell>
          <cell r="D72">
            <v>5</v>
          </cell>
          <cell r="E72" t="str">
            <v>Medio</v>
          </cell>
        </row>
        <row r="73">
          <cell r="C73">
            <v>6</v>
          </cell>
          <cell r="D73">
            <v>7</v>
          </cell>
          <cell r="E73" t="str">
            <v>Alto</v>
          </cell>
        </row>
        <row r="74">
          <cell r="C74">
            <v>8</v>
          </cell>
          <cell r="D74">
            <v>10</v>
          </cell>
          <cell r="E74" t="str">
            <v>Extremo</v>
          </cell>
        </row>
        <row r="83">
          <cell r="A83">
            <v>1</v>
          </cell>
          <cell r="B83">
            <v>0</v>
          </cell>
        </row>
        <row r="84">
          <cell r="A84">
            <v>0.95</v>
          </cell>
          <cell r="B84">
            <v>5.0000000000000044E-2</v>
          </cell>
        </row>
        <row r="85">
          <cell r="A85">
            <v>0.9</v>
          </cell>
          <cell r="B85">
            <v>9.9999999999999978E-2</v>
          </cell>
        </row>
        <row r="86">
          <cell r="A86">
            <v>0.85</v>
          </cell>
          <cell r="B86">
            <v>0.15000000000000002</v>
          </cell>
        </row>
        <row r="87">
          <cell r="A87">
            <v>0.8</v>
          </cell>
          <cell r="B87">
            <v>0.19999999999999996</v>
          </cell>
        </row>
        <row r="88">
          <cell r="A88">
            <v>0.75</v>
          </cell>
          <cell r="B88">
            <v>0.25</v>
          </cell>
        </row>
        <row r="89">
          <cell r="A89">
            <v>0.7</v>
          </cell>
          <cell r="B89">
            <v>0.30000000000000004</v>
          </cell>
        </row>
        <row r="90">
          <cell r="A90">
            <v>0.65</v>
          </cell>
          <cell r="B90">
            <v>0.35</v>
          </cell>
        </row>
        <row r="91">
          <cell r="A91">
            <v>0.6</v>
          </cell>
          <cell r="B91">
            <v>0.4</v>
          </cell>
        </row>
        <row r="92">
          <cell r="A92">
            <v>0.55000000000000004</v>
          </cell>
          <cell r="B92">
            <v>0.44999999999999996</v>
          </cell>
        </row>
        <row r="93">
          <cell r="A93">
            <v>0.5</v>
          </cell>
          <cell r="B93">
            <v>0.5</v>
          </cell>
        </row>
        <row r="94">
          <cell r="A94">
            <v>0.45</v>
          </cell>
          <cell r="B94">
            <v>0.55000000000000004</v>
          </cell>
        </row>
        <row r="95">
          <cell r="A95">
            <v>0.39999999999999902</v>
          </cell>
          <cell r="B95">
            <v>0.60000000000000098</v>
          </cell>
        </row>
        <row r="96">
          <cell r="A96">
            <v>0.34999999999999898</v>
          </cell>
          <cell r="B96">
            <v>0.65000000000000102</v>
          </cell>
        </row>
        <row r="97">
          <cell r="A97">
            <v>0.29999999999999899</v>
          </cell>
          <cell r="B97">
            <v>0.70000000000000107</v>
          </cell>
        </row>
        <row r="98">
          <cell r="A98">
            <v>0.249999999999999</v>
          </cell>
          <cell r="B98">
            <v>0.750000000000001</v>
          </cell>
        </row>
        <row r="99">
          <cell r="A99">
            <v>0.19999999999999901</v>
          </cell>
          <cell r="B99">
            <v>0.80000000000000093</v>
          </cell>
        </row>
        <row r="100">
          <cell r="A100">
            <v>0.149999999999999</v>
          </cell>
          <cell r="B100">
            <v>0.85000000000000098</v>
          </cell>
        </row>
        <row r="101">
          <cell r="A101">
            <v>9.9999999999999006E-2</v>
          </cell>
          <cell r="B101">
            <v>0.90000000000000102</v>
          </cell>
        </row>
        <row r="102">
          <cell r="A102">
            <v>4.9999999999998997E-2</v>
          </cell>
          <cell r="B102">
            <v>0.95000000000000095</v>
          </cell>
        </row>
        <row r="103">
          <cell r="A103">
            <v>0</v>
          </cell>
          <cell r="B103">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 val="proyeccion 2020"/>
      <sheetName val="redondeo al mil"/>
    </sheetNames>
    <sheetDataSet>
      <sheetData sheetId="0" refreshError="1"/>
      <sheetData sheetId="1" refreshError="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9"/>
  <sheetViews>
    <sheetView showGridLines="0" tabSelected="1" zoomScale="80" zoomScaleNormal="80" zoomScaleSheetLayoutView="40" workbookViewId="0">
      <selection activeCell="O56" sqref="O56"/>
    </sheetView>
  </sheetViews>
  <sheetFormatPr baseColWidth="10" defaultColWidth="11.453125" defaultRowHeight="14.5" outlineLevelRow="1" x14ac:dyDescent="0.35"/>
  <cols>
    <col min="1" max="1" width="8.453125" style="1" customWidth="1"/>
    <col min="2" max="2" width="12.7265625" style="1" customWidth="1"/>
    <col min="3" max="3" width="10" style="1" customWidth="1"/>
    <col min="4" max="4" width="6.7265625" style="1" customWidth="1"/>
    <col min="5" max="5" width="18.81640625" style="1" customWidth="1"/>
    <col min="6" max="6" width="19.54296875" style="1" customWidth="1"/>
    <col min="7" max="7" width="24.26953125" style="1" customWidth="1"/>
    <col min="8" max="9" width="6.81640625" style="1" customWidth="1"/>
    <col min="10" max="10" width="20.26953125" style="1" customWidth="1"/>
    <col min="11" max="11" width="11.81640625" style="1" customWidth="1"/>
    <col min="12" max="12" width="12.81640625" style="1" customWidth="1"/>
    <col min="13" max="13" width="8.1796875" style="1" bestFit="1" customWidth="1"/>
    <col min="14" max="14" width="9.26953125" style="1" customWidth="1"/>
    <col min="15" max="15" width="26.26953125" style="1" customWidth="1"/>
    <col min="16" max="16" width="10.453125" style="1" customWidth="1"/>
    <col min="17" max="17" width="15" style="1" customWidth="1"/>
    <col min="18" max="18" width="10.7265625" style="1" customWidth="1"/>
    <col min="19" max="19" width="11.1796875" style="1" customWidth="1"/>
    <col min="20" max="20" width="12.26953125" style="1" customWidth="1"/>
    <col min="21" max="21" width="6.7265625" style="1" customWidth="1"/>
    <col min="22" max="22" width="8.81640625" style="1" customWidth="1"/>
    <col min="23" max="23" width="6.7265625" style="1" customWidth="1"/>
    <col min="24" max="24" width="16.54296875" style="1" customWidth="1"/>
    <col min="25" max="25" width="10.7265625" style="1" customWidth="1"/>
    <col min="26" max="16384" width="11.453125" style="1"/>
  </cols>
  <sheetData>
    <row r="1" spans="1:25" ht="18.5" x14ac:dyDescent="0.45">
      <c r="A1" s="30"/>
      <c r="B1" s="30"/>
      <c r="C1" s="30"/>
      <c r="D1" s="30"/>
      <c r="E1" s="30"/>
      <c r="F1" s="30"/>
      <c r="G1" s="30"/>
      <c r="H1" s="30"/>
      <c r="I1" s="30"/>
      <c r="J1" s="30"/>
      <c r="K1" s="30"/>
      <c r="L1" s="30"/>
      <c r="M1" s="30"/>
      <c r="N1" s="30"/>
      <c r="O1" s="30"/>
      <c r="P1" s="30"/>
      <c r="Q1" s="30"/>
      <c r="R1" s="30"/>
      <c r="S1" s="30"/>
      <c r="T1" s="30"/>
      <c r="U1" s="30"/>
      <c r="V1" s="30"/>
      <c r="W1" s="30"/>
      <c r="X1" s="30"/>
      <c r="Y1" s="30"/>
    </row>
    <row r="2" spans="1:25" ht="18.5" x14ac:dyDescent="0.45">
      <c r="A2" s="27"/>
      <c r="B2" s="27"/>
      <c r="C2" s="27"/>
      <c r="D2" s="27"/>
      <c r="E2" s="27"/>
      <c r="F2" s="27"/>
      <c r="G2" s="27"/>
      <c r="H2" s="27"/>
      <c r="I2" s="27"/>
      <c r="J2" s="27"/>
      <c r="K2" s="27"/>
      <c r="L2" s="27"/>
      <c r="M2" s="27"/>
      <c r="N2" s="27"/>
      <c r="O2" s="27"/>
      <c r="P2" s="27"/>
      <c r="Q2" s="27"/>
      <c r="R2" s="27"/>
      <c r="S2" s="27"/>
      <c r="T2" s="27"/>
      <c r="U2" s="27"/>
      <c r="V2" s="27"/>
      <c r="W2" s="27"/>
      <c r="X2" s="27"/>
      <c r="Y2" s="27"/>
    </row>
    <row r="3" spans="1:25" ht="18.5" x14ac:dyDescent="0.45">
      <c r="A3" s="27"/>
      <c r="B3" s="27"/>
      <c r="C3" s="27"/>
      <c r="D3" s="27"/>
      <c r="E3" s="27"/>
      <c r="F3" s="27"/>
      <c r="G3" s="27"/>
      <c r="H3" s="27"/>
      <c r="I3" s="27"/>
      <c r="J3" s="27"/>
      <c r="K3" s="27"/>
      <c r="L3" s="27"/>
      <c r="M3" s="27"/>
      <c r="N3" s="27"/>
      <c r="O3" s="27"/>
      <c r="P3" s="27"/>
      <c r="Q3" s="27"/>
      <c r="R3" s="27"/>
      <c r="S3" s="27"/>
      <c r="T3" s="27"/>
      <c r="U3" s="27"/>
      <c r="V3" s="27"/>
      <c r="W3" s="27"/>
      <c r="X3" s="27"/>
      <c r="Y3" s="27"/>
    </row>
    <row r="4" spans="1:25" ht="18.5" x14ac:dyDescent="0.45">
      <c r="A4" s="27"/>
      <c r="B4" s="27"/>
      <c r="C4" s="27"/>
      <c r="D4" s="27"/>
      <c r="E4" s="27"/>
      <c r="F4" s="27"/>
      <c r="G4" s="27"/>
      <c r="H4" s="27"/>
      <c r="I4" s="27"/>
      <c r="J4" s="27"/>
      <c r="K4" s="27"/>
      <c r="L4" s="27"/>
      <c r="M4" s="27"/>
      <c r="N4" s="27"/>
      <c r="O4" s="27"/>
      <c r="P4" s="27"/>
      <c r="Q4" s="27"/>
      <c r="R4" s="27"/>
      <c r="S4" s="27"/>
      <c r="T4" s="27"/>
      <c r="U4" s="27"/>
      <c r="V4" s="27"/>
      <c r="W4" s="27"/>
      <c r="X4" s="27"/>
      <c r="Y4" s="27"/>
    </row>
    <row r="5" spans="1:25" ht="15.5" x14ac:dyDescent="0.35">
      <c r="A5" s="31" t="s">
        <v>0</v>
      </c>
      <c r="B5" s="31"/>
      <c r="C5" s="31"/>
      <c r="D5" s="31"/>
      <c r="E5" s="31"/>
      <c r="F5" s="31"/>
      <c r="G5" s="31"/>
      <c r="H5" s="31"/>
      <c r="I5" s="31"/>
      <c r="J5" s="31"/>
      <c r="K5" s="31"/>
      <c r="L5" s="31"/>
      <c r="M5" s="31"/>
      <c r="N5" s="31"/>
      <c r="O5" s="31"/>
      <c r="P5" s="31"/>
      <c r="Q5" s="31"/>
      <c r="R5" s="31"/>
      <c r="S5" s="31"/>
      <c r="T5" s="31"/>
      <c r="U5" s="31"/>
      <c r="V5" s="31"/>
      <c r="W5" s="31"/>
      <c r="X5" s="31"/>
      <c r="Y5" s="31"/>
    </row>
    <row r="6" spans="1:25" x14ac:dyDescent="0.35">
      <c r="A6" s="2"/>
      <c r="B6" s="3"/>
      <c r="C6" s="3"/>
      <c r="D6" s="3"/>
      <c r="E6" s="3"/>
      <c r="F6" s="3"/>
      <c r="G6" s="3"/>
    </row>
    <row r="7" spans="1:25" ht="21" customHeight="1" x14ac:dyDescent="0.35">
      <c r="A7" s="2" t="s">
        <v>1</v>
      </c>
      <c r="C7" s="32" t="s">
        <v>2</v>
      </c>
      <c r="D7" s="33"/>
      <c r="E7" s="33"/>
      <c r="F7" s="33"/>
      <c r="G7" s="33"/>
      <c r="H7" s="33"/>
      <c r="I7" s="33"/>
      <c r="J7" s="33"/>
      <c r="K7" s="33"/>
      <c r="L7" s="33"/>
      <c r="M7" s="33"/>
      <c r="N7" s="33"/>
      <c r="O7" s="33"/>
      <c r="P7" s="33"/>
      <c r="Q7" s="33"/>
      <c r="R7" s="33"/>
      <c r="S7" s="33"/>
      <c r="T7" s="33"/>
      <c r="U7" s="33"/>
      <c r="V7" s="33"/>
      <c r="W7" s="33"/>
      <c r="X7" s="33"/>
      <c r="Y7" s="34"/>
    </row>
    <row r="8" spans="1:25" ht="21" customHeight="1" x14ac:dyDescent="0.35">
      <c r="A8" s="2"/>
      <c r="C8" s="35"/>
      <c r="D8" s="36"/>
      <c r="E8" s="36"/>
      <c r="F8" s="36"/>
      <c r="G8" s="36"/>
      <c r="H8" s="36"/>
      <c r="I8" s="36"/>
      <c r="J8" s="36"/>
      <c r="K8" s="36"/>
      <c r="L8" s="36"/>
      <c r="M8" s="36"/>
      <c r="N8" s="36"/>
      <c r="O8" s="36"/>
      <c r="P8" s="36"/>
      <c r="Q8" s="36"/>
      <c r="R8" s="36"/>
      <c r="S8" s="36"/>
      <c r="T8" s="36"/>
      <c r="U8" s="36"/>
      <c r="V8" s="36"/>
      <c r="W8" s="36"/>
      <c r="X8" s="36"/>
      <c r="Y8" s="37"/>
    </row>
    <row r="9" spans="1:25" x14ac:dyDescent="0.35">
      <c r="A9" s="2"/>
      <c r="B9" s="3"/>
      <c r="C9" s="3"/>
      <c r="D9" s="3"/>
      <c r="E9" s="3"/>
      <c r="F9" s="3"/>
      <c r="G9" s="3"/>
    </row>
    <row r="10" spans="1:25" x14ac:dyDescent="0.35">
      <c r="A10" s="2" t="s">
        <v>3</v>
      </c>
      <c r="C10" s="38" t="s">
        <v>4</v>
      </c>
      <c r="D10" s="39"/>
      <c r="E10" s="39"/>
      <c r="F10" s="39"/>
      <c r="G10" s="39"/>
      <c r="H10" s="39"/>
      <c r="I10" s="39"/>
      <c r="J10" s="39"/>
      <c r="K10" s="39"/>
      <c r="L10" s="39"/>
      <c r="M10" s="40"/>
    </row>
    <row r="11" spans="1:25" s="4" customFormat="1" ht="15" customHeight="1" x14ac:dyDescent="0.35"/>
    <row r="12" spans="1:25" ht="22.5" customHeight="1" x14ac:dyDescent="0.35">
      <c r="A12" s="41" t="s">
        <v>5</v>
      </c>
      <c r="B12" s="42"/>
      <c r="C12" s="42"/>
      <c r="D12" s="42"/>
      <c r="E12" s="42"/>
      <c r="F12" s="43"/>
      <c r="G12" s="5" t="s">
        <v>6</v>
      </c>
      <c r="H12" s="41" t="s">
        <v>7</v>
      </c>
      <c r="I12" s="43"/>
      <c r="J12" s="6" t="s">
        <v>8</v>
      </c>
      <c r="K12" s="41" t="s">
        <v>9</v>
      </c>
      <c r="L12" s="42"/>
      <c r="M12" s="42"/>
      <c r="N12" s="43"/>
      <c r="O12" s="41" t="s">
        <v>10</v>
      </c>
      <c r="P12" s="42"/>
      <c r="Q12" s="42"/>
      <c r="R12" s="43"/>
      <c r="S12" s="41" t="s">
        <v>11</v>
      </c>
      <c r="T12" s="42"/>
      <c r="U12" s="42"/>
      <c r="V12" s="42"/>
      <c r="W12" s="43"/>
      <c r="X12" s="44" t="s">
        <v>12</v>
      </c>
      <c r="Y12" s="44"/>
    </row>
    <row r="13" spans="1:25" ht="80.25" customHeight="1" x14ac:dyDescent="0.35">
      <c r="A13" s="7" t="s">
        <v>13</v>
      </c>
      <c r="B13" s="7" t="s">
        <v>14</v>
      </c>
      <c r="C13" s="7" t="s">
        <v>15</v>
      </c>
      <c r="D13" s="7" t="s">
        <v>16</v>
      </c>
      <c r="E13" s="7" t="s">
        <v>17</v>
      </c>
      <c r="F13" s="6" t="s">
        <v>18</v>
      </c>
      <c r="G13" s="6" t="s">
        <v>19</v>
      </c>
      <c r="H13" s="7" t="s">
        <v>20</v>
      </c>
      <c r="I13" s="7" t="s">
        <v>21</v>
      </c>
      <c r="J13" s="6" t="s">
        <v>22</v>
      </c>
      <c r="K13" s="7" t="s">
        <v>23</v>
      </c>
      <c r="L13" s="7" t="s">
        <v>24</v>
      </c>
      <c r="M13" s="7" t="s">
        <v>25</v>
      </c>
      <c r="N13" s="7" t="s">
        <v>26</v>
      </c>
      <c r="O13" s="6" t="s">
        <v>10</v>
      </c>
      <c r="P13" s="7" t="s">
        <v>27</v>
      </c>
      <c r="Q13" s="7" t="s">
        <v>28</v>
      </c>
      <c r="R13" s="7" t="s">
        <v>29</v>
      </c>
      <c r="S13" s="7" t="s">
        <v>30</v>
      </c>
      <c r="T13" s="7" t="s">
        <v>31</v>
      </c>
      <c r="U13" s="7" t="s">
        <v>32</v>
      </c>
      <c r="V13" s="7" t="s">
        <v>33</v>
      </c>
      <c r="W13" s="7" t="s">
        <v>34</v>
      </c>
      <c r="X13" s="6" t="s">
        <v>35</v>
      </c>
      <c r="Y13" s="7" t="s">
        <v>36</v>
      </c>
    </row>
    <row r="14" spans="1:25" ht="103.5" customHeight="1" x14ac:dyDescent="0.35">
      <c r="A14" s="6">
        <v>1</v>
      </c>
      <c r="B14" s="6" t="s">
        <v>37</v>
      </c>
      <c r="C14" s="6" t="s">
        <v>38</v>
      </c>
      <c r="D14" s="6" t="s">
        <v>39</v>
      </c>
      <c r="E14" s="8" t="s">
        <v>40</v>
      </c>
      <c r="F14" s="8" t="s">
        <v>41</v>
      </c>
      <c r="G14" s="8" t="s">
        <v>42</v>
      </c>
      <c r="H14" s="9">
        <v>1</v>
      </c>
      <c r="I14" s="10">
        <f>IF(H14="","",VLOOKUP(H14,[1]Listas!$A$83:$B$103,2,FALSE))</f>
        <v>0</v>
      </c>
      <c r="J14" s="8" t="s">
        <v>43</v>
      </c>
      <c r="K14" s="6">
        <v>3</v>
      </c>
      <c r="L14" s="6">
        <v>2</v>
      </c>
      <c r="M14" s="11">
        <f t="shared" ref="M14:M19" si="0">IF(OR(K14="",L14=""),"",+K14+L14)</f>
        <v>5</v>
      </c>
      <c r="N14" s="12" t="str">
        <f>IF(OR(M14="",M14=0),"",LOOKUP(M14,[1]Listas!$C$71:$E$74))</f>
        <v>Medio</v>
      </c>
      <c r="O14" s="8" t="s">
        <v>44</v>
      </c>
      <c r="P14" s="8" t="s">
        <v>45</v>
      </c>
      <c r="Q14" s="13" t="s">
        <v>46</v>
      </c>
      <c r="R14" s="13" t="s">
        <v>47</v>
      </c>
      <c r="S14" s="6">
        <v>1</v>
      </c>
      <c r="T14" s="6">
        <v>1</v>
      </c>
      <c r="U14" s="11">
        <f>IF(OR(S14="",T14=""),"",S14+T14)</f>
        <v>2</v>
      </c>
      <c r="V14" s="12" t="str">
        <f>IF(OR(U14="",U14=0),"",LOOKUP(U14,[1]Listas!$C$71:$E$74))</f>
        <v>Bajo</v>
      </c>
      <c r="W14" s="6" t="s">
        <v>48</v>
      </c>
      <c r="X14" s="8" t="s">
        <v>49</v>
      </c>
      <c r="Y14" s="6" t="s">
        <v>50</v>
      </c>
    </row>
    <row r="15" spans="1:25" ht="60.75" customHeight="1" outlineLevel="1" x14ac:dyDescent="0.35">
      <c r="A15" s="45">
        <v>2</v>
      </c>
      <c r="B15" s="45" t="s">
        <v>37</v>
      </c>
      <c r="C15" s="45" t="s">
        <v>51</v>
      </c>
      <c r="D15" s="45" t="s">
        <v>39</v>
      </c>
      <c r="E15" s="45" t="s">
        <v>40</v>
      </c>
      <c r="F15" s="45" t="s">
        <v>52</v>
      </c>
      <c r="G15" s="8" t="s">
        <v>53</v>
      </c>
      <c r="H15" s="57">
        <v>1</v>
      </c>
      <c r="I15" s="60">
        <f>IF(H15="","",VLOOKUP(H15,[1]Listas!$A$83:$B$103,2,FALSE))</f>
        <v>0</v>
      </c>
      <c r="J15" s="45" t="s">
        <v>54</v>
      </c>
      <c r="K15" s="45">
        <v>2</v>
      </c>
      <c r="L15" s="45">
        <v>2</v>
      </c>
      <c r="M15" s="54">
        <f t="shared" si="0"/>
        <v>4</v>
      </c>
      <c r="N15" s="48" t="str">
        <f>IF(OR(M15="",M15=0),"",LOOKUP(M15,[1]Listas!$C$71:$E$74))</f>
        <v>Bajo</v>
      </c>
      <c r="O15" s="45" t="s">
        <v>55</v>
      </c>
      <c r="P15" s="45" t="s">
        <v>56</v>
      </c>
      <c r="Q15" s="51" t="s">
        <v>46</v>
      </c>
      <c r="R15" s="51" t="s">
        <v>47</v>
      </c>
      <c r="S15" s="45">
        <v>1</v>
      </c>
      <c r="T15" s="45">
        <v>1</v>
      </c>
      <c r="U15" s="54">
        <f t="shared" ref="U15" si="1">IF(OR(S15="",T15=""),"",S15+T15)</f>
        <v>2</v>
      </c>
      <c r="V15" s="48" t="str">
        <f>IF(OR(U15="",U15=0),"",LOOKUP(U15,[1]Listas!$C$71:$E$74))</f>
        <v>Bajo</v>
      </c>
      <c r="W15" s="45" t="s">
        <v>57</v>
      </c>
      <c r="X15" s="45" t="s">
        <v>58</v>
      </c>
      <c r="Y15" s="45" t="s">
        <v>59</v>
      </c>
    </row>
    <row r="16" spans="1:25" outlineLevel="1" x14ac:dyDescent="0.35">
      <c r="A16" s="46"/>
      <c r="B16" s="46"/>
      <c r="C16" s="46"/>
      <c r="D16" s="46"/>
      <c r="E16" s="46"/>
      <c r="F16" s="46"/>
      <c r="G16" s="8" t="s">
        <v>60</v>
      </c>
      <c r="H16" s="58"/>
      <c r="I16" s="61"/>
      <c r="J16" s="46"/>
      <c r="K16" s="46"/>
      <c r="L16" s="46"/>
      <c r="M16" s="55"/>
      <c r="N16" s="49"/>
      <c r="O16" s="47"/>
      <c r="P16" s="46"/>
      <c r="Q16" s="52"/>
      <c r="R16" s="52"/>
      <c r="S16" s="46"/>
      <c r="T16" s="46"/>
      <c r="U16" s="55"/>
      <c r="V16" s="49"/>
      <c r="W16" s="46"/>
      <c r="X16" s="46"/>
      <c r="Y16" s="46"/>
    </row>
    <row r="17" spans="1:25" ht="102.75" customHeight="1" outlineLevel="1" x14ac:dyDescent="0.35">
      <c r="A17" s="47"/>
      <c r="B17" s="47"/>
      <c r="C17" s="47"/>
      <c r="D17" s="47"/>
      <c r="E17" s="47"/>
      <c r="F17" s="47"/>
      <c r="G17" s="8" t="s">
        <v>61</v>
      </c>
      <c r="H17" s="59"/>
      <c r="I17" s="62"/>
      <c r="J17" s="47"/>
      <c r="K17" s="47"/>
      <c r="L17" s="47"/>
      <c r="M17" s="56"/>
      <c r="N17" s="50"/>
      <c r="O17" s="14" t="s">
        <v>62</v>
      </c>
      <c r="P17" s="47"/>
      <c r="Q17" s="53"/>
      <c r="R17" s="53"/>
      <c r="S17" s="47"/>
      <c r="T17" s="47"/>
      <c r="U17" s="56"/>
      <c r="V17" s="50"/>
      <c r="W17" s="47"/>
      <c r="X17" s="47"/>
      <c r="Y17" s="47"/>
    </row>
    <row r="18" spans="1:25" ht="93" customHeight="1" outlineLevel="1" x14ac:dyDescent="0.35">
      <c r="A18" s="6">
        <v>3</v>
      </c>
      <c r="B18" s="6" t="s">
        <v>37</v>
      </c>
      <c r="C18" s="6" t="s">
        <v>51</v>
      </c>
      <c r="D18" s="6" t="s">
        <v>39</v>
      </c>
      <c r="E18" s="8" t="s">
        <v>40</v>
      </c>
      <c r="F18" s="8" t="s">
        <v>63</v>
      </c>
      <c r="G18" s="8" t="s">
        <v>64</v>
      </c>
      <c r="H18" s="9">
        <v>1</v>
      </c>
      <c r="I18" s="10">
        <f>IF(H18="","",VLOOKUP(H18,[1]Listas!$A$83:$B$103,2,FALSE))</f>
        <v>0</v>
      </c>
      <c r="J18" s="8" t="s">
        <v>65</v>
      </c>
      <c r="K18" s="6">
        <v>2</v>
      </c>
      <c r="L18" s="6">
        <v>2</v>
      </c>
      <c r="M18" s="11">
        <f t="shared" ref="M18" si="2">IF(OR(K18="",L18=""),"",+K18+L18)</f>
        <v>4</v>
      </c>
      <c r="N18" s="12" t="str">
        <f>IF(OR(M18="",M18=0),"",LOOKUP(M18,[1]Listas!$C$71:$E$74))</f>
        <v>Bajo</v>
      </c>
      <c r="O18" s="8" t="s">
        <v>66</v>
      </c>
      <c r="P18" s="8" t="s">
        <v>56</v>
      </c>
      <c r="Q18" s="13" t="s">
        <v>46</v>
      </c>
      <c r="R18" s="13" t="s">
        <v>47</v>
      </c>
      <c r="S18" s="6">
        <v>1</v>
      </c>
      <c r="T18" s="6">
        <v>1</v>
      </c>
      <c r="U18" s="11">
        <f t="shared" ref="U18:U29" si="3">IF(OR(S18="",T18=""),"",S18+T18)</f>
        <v>2</v>
      </c>
      <c r="V18" s="12" t="str">
        <f>IF(OR(U18="",U18=0),"",LOOKUP(U18,[1]Listas!$C$71:$E$74))</f>
        <v>Bajo</v>
      </c>
      <c r="W18" s="6" t="s">
        <v>57</v>
      </c>
      <c r="X18" s="8" t="s">
        <v>58</v>
      </c>
      <c r="Y18" s="6" t="s">
        <v>59</v>
      </c>
    </row>
    <row r="19" spans="1:25" ht="104.25" customHeight="1" outlineLevel="1" x14ac:dyDescent="0.35">
      <c r="A19" s="6">
        <v>4</v>
      </c>
      <c r="B19" s="6" t="s">
        <v>37</v>
      </c>
      <c r="C19" s="6" t="s">
        <v>51</v>
      </c>
      <c r="D19" s="6" t="s">
        <v>39</v>
      </c>
      <c r="E19" s="8" t="s">
        <v>40</v>
      </c>
      <c r="F19" s="8" t="s">
        <v>67</v>
      </c>
      <c r="G19" s="8" t="s">
        <v>68</v>
      </c>
      <c r="H19" s="9">
        <v>1</v>
      </c>
      <c r="I19" s="10">
        <f>IF(H19="","",VLOOKUP(H19,[1]Listas!$A$83:$B$103,2,FALSE))</f>
        <v>0</v>
      </c>
      <c r="J19" s="8" t="s">
        <v>69</v>
      </c>
      <c r="K19" s="6">
        <v>2</v>
      </c>
      <c r="L19" s="6">
        <v>2</v>
      </c>
      <c r="M19" s="11">
        <f t="shared" si="0"/>
        <v>4</v>
      </c>
      <c r="N19" s="12" t="str">
        <f>IF(OR(M19="",M19=0),"",LOOKUP(M19,[1]Listas!$C$71:$E$74))</f>
        <v>Bajo</v>
      </c>
      <c r="O19" s="8" t="s">
        <v>70</v>
      </c>
      <c r="P19" s="8" t="s">
        <v>56</v>
      </c>
      <c r="Q19" s="13" t="s">
        <v>46</v>
      </c>
      <c r="R19" s="13" t="s">
        <v>47</v>
      </c>
      <c r="S19" s="6">
        <v>1</v>
      </c>
      <c r="T19" s="6">
        <v>1</v>
      </c>
      <c r="U19" s="11">
        <f t="shared" si="3"/>
        <v>2</v>
      </c>
      <c r="V19" s="12" t="str">
        <f>IF(OR(U19="",U19=0),"",LOOKUP(U19,[1]Listas!$C$71:$E$74))</f>
        <v>Bajo</v>
      </c>
      <c r="W19" s="6" t="s">
        <v>57</v>
      </c>
      <c r="X19" s="8" t="s">
        <v>58</v>
      </c>
      <c r="Y19" s="6" t="s">
        <v>59</v>
      </c>
    </row>
    <row r="20" spans="1:25" ht="123.75" customHeight="1" outlineLevel="1" x14ac:dyDescent="0.35">
      <c r="A20" s="6">
        <v>5</v>
      </c>
      <c r="B20" s="6" t="s">
        <v>37</v>
      </c>
      <c r="C20" s="6" t="s">
        <v>51</v>
      </c>
      <c r="D20" s="6" t="s">
        <v>39</v>
      </c>
      <c r="E20" s="8" t="s">
        <v>40</v>
      </c>
      <c r="F20" s="8" t="s">
        <v>71</v>
      </c>
      <c r="G20" s="8" t="s">
        <v>72</v>
      </c>
      <c r="H20" s="9">
        <v>1</v>
      </c>
      <c r="I20" s="10">
        <f>IF(H20="","",VLOOKUP(H20,[1]Listas!$A$83:$B$103,2,FALSE))</f>
        <v>0</v>
      </c>
      <c r="J20" s="8" t="s">
        <v>73</v>
      </c>
      <c r="K20" s="6">
        <v>2</v>
      </c>
      <c r="L20" s="6">
        <v>3</v>
      </c>
      <c r="M20" s="11">
        <f>IF(OR(K20="",L20=""),"",+K20+L20)</f>
        <v>5</v>
      </c>
      <c r="N20" s="12" t="str">
        <f>IF(OR(M20="",M20=0),"",LOOKUP(M20,[1]Listas!$C$71:$E$74))</f>
        <v>Medio</v>
      </c>
      <c r="O20" s="8" t="s">
        <v>74</v>
      </c>
      <c r="P20" s="8" t="s">
        <v>75</v>
      </c>
      <c r="Q20" s="13" t="s">
        <v>46</v>
      </c>
      <c r="R20" s="13" t="s">
        <v>47</v>
      </c>
      <c r="S20" s="6">
        <v>1</v>
      </c>
      <c r="T20" s="6">
        <v>1</v>
      </c>
      <c r="U20" s="11">
        <f t="shared" si="3"/>
        <v>2</v>
      </c>
      <c r="V20" s="12" t="str">
        <f>IF(OR(U20="",U20=0),"",LOOKUP(U20,[1]Listas!$C$71:$E$74))</f>
        <v>Bajo</v>
      </c>
      <c r="W20" s="6" t="s">
        <v>57</v>
      </c>
      <c r="X20" s="8" t="s">
        <v>58</v>
      </c>
      <c r="Y20" s="6" t="s">
        <v>59</v>
      </c>
    </row>
    <row r="21" spans="1:25" ht="119.25" customHeight="1" outlineLevel="1" x14ac:dyDescent="0.35">
      <c r="A21" s="6">
        <v>6</v>
      </c>
      <c r="B21" s="6" t="s">
        <v>37</v>
      </c>
      <c r="C21" s="6" t="s">
        <v>51</v>
      </c>
      <c r="D21" s="6" t="s">
        <v>39</v>
      </c>
      <c r="E21" s="8" t="s">
        <v>40</v>
      </c>
      <c r="F21" s="8" t="s">
        <v>76</v>
      </c>
      <c r="G21" s="8" t="s">
        <v>77</v>
      </c>
      <c r="H21" s="9">
        <v>1</v>
      </c>
      <c r="I21" s="10">
        <f>IF(H21="","",VLOOKUP(H21,[2]Listas!$A$82:$B$102,2,FALSE))</f>
        <v>0</v>
      </c>
      <c r="J21" s="8" t="s">
        <v>78</v>
      </c>
      <c r="K21" s="6">
        <v>2</v>
      </c>
      <c r="L21" s="6">
        <v>2</v>
      </c>
      <c r="M21" s="11">
        <v>4</v>
      </c>
      <c r="N21" s="12" t="str">
        <f>IF(OR(M21="",M21=0),"",LOOKUP(M21,[1]Listas!$C$71:$E$74))</f>
        <v>Bajo</v>
      </c>
      <c r="O21" s="8" t="s">
        <v>79</v>
      </c>
      <c r="P21" s="8" t="s">
        <v>80</v>
      </c>
      <c r="Q21" s="13" t="s">
        <v>46</v>
      </c>
      <c r="R21" s="13" t="s">
        <v>81</v>
      </c>
      <c r="S21" s="6">
        <v>2</v>
      </c>
      <c r="T21" s="6">
        <v>2</v>
      </c>
      <c r="U21" s="11">
        <v>4</v>
      </c>
      <c r="V21" s="12" t="str">
        <f>IF(OR(U21="",U21=0),"",LOOKUP(U21,[1]Listas!$C$71:$E$74))</f>
        <v>Bajo</v>
      </c>
      <c r="W21" s="6" t="s">
        <v>57</v>
      </c>
      <c r="X21" s="8" t="s">
        <v>82</v>
      </c>
      <c r="Y21" s="6" t="s">
        <v>59</v>
      </c>
    </row>
    <row r="22" spans="1:25" ht="100.5" customHeight="1" outlineLevel="1" x14ac:dyDescent="0.35">
      <c r="A22" s="45">
        <v>7</v>
      </c>
      <c r="B22" s="45" t="s">
        <v>83</v>
      </c>
      <c r="C22" s="45" t="s">
        <v>51</v>
      </c>
      <c r="D22" s="45" t="s">
        <v>84</v>
      </c>
      <c r="E22" s="45" t="s">
        <v>40</v>
      </c>
      <c r="F22" s="45" t="s">
        <v>85</v>
      </c>
      <c r="G22" s="8" t="s">
        <v>86</v>
      </c>
      <c r="H22" s="9">
        <v>0.5</v>
      </c>
      <c r="I22" s="10">
        <f>IF(H22="","",VLOOKUP(H22,[3]Listas!$A$82:$B$102,2,FALSE))</f>
        <v>0.5</v>
      </c>
      <c r="J22" s="8" t="s">
        <v>87</v>
      </c>
      <c r="K22" s="45">
        <v>1</v>
      </c>
      <c r="L22" s="45">
        <v>2</v>
      </c>
      <c r="M22" s="54">
        <f t="shared" ref="M22" si="4">IF(OR(K22="",L22=""),"",+K22+L22)</f>
        <v>3</v>
      </c>
      <c r="N22" s="48" t="str">
        <f>IF(OR(M22="",M22=0),"",LOOKUP(M22,[1]Listas!$C$71:$E$74))</f>
        <v>Bajo</v>
      </c>
      <c r="O22" s="8" t="s">
        <v>88</v>
      </c>
      <c r="P22" s="8" t="s">
        <v>89</v>
      </c>
      <c r="Q22" s="51" t="s">
        <v>90</v>
      </c>
      <c r="R22" s="51" t="s">
        <v>91</v>
      </c>
      <c r="S22" s="45">
        <v>1</v>
      </c>
      <c r="T22" s="45">
        <v>1</v>
      </c>
      <c r="U22" s="54">
        <v>2</v>
      </c>
      <c r="V22" s="48" t="str">
        <f>IF(OR(U22="",U22=0),"",LOOKUP(U22,[1]Listas!$C$71:$E$74))</f>
        <v>Bajo</v>
      </c>
      <c r="W22" s="45" t="s">
        <v>48</v>
      </c>
      <c r="X22" s="8" t="s">
        <v>92</v>
      </c>
      <c r="Y22" s="45" t="s">
        <v>93</v>
      </c>
    </row>
    <row r="23" spans="1:25" ht="168" customHeight="1" outlineLevel="1" x14ac:dyDescent="0.35">
      <c r="A23" s="46"/>
      <c r="B23" s="46"/>
      <c r="C23" s="46"/>
      <c r="D23" s="46"/>
      <c r="E23" s="46"/>
      <c r="F23" s="46"/>
      <c r="G23" s="8" t="s">
        <v>94</v>
      </c>
      <c r="H23" s="9">
        <v>0</v>
      </c>
      <c r="I23" s="10">
        <f>IF(H23="","",VLOOKUP(H23,[1]Listas!$A$83:$B$103,2,FALSE))</f>
        <v>1</v>
      </c>
      <c r="J23" s="8" t="s">
        <v>95</v>
      </c>
      <c r="K23" s="47"/>
      <c r="L23" s="47"/>
      <c r="M23" s="56"/>
      <c r="N23" s="50"/>
      <c r="O23" s="8" t="s">
        <v>96</v>
      </c>
      <c r="P23" s="8" t="s">
        <v>97</v>
      </c>
      <c r="Q23" s="53"/>
      <c r="R23" s="53"/>
      <c r="S23" s="47"/>
      <c r="T23" s="47"/>
      <c r="U23" s="56"/>
      <c r="V23" s="50"/>
      <c r="W23" s="47"/>
      <c r="X23" s="8" t="s">
        <v>98</v>
      </c>
      <c r="Y23" s="47"/>
    </row>
    <row r="24" spans="1:25" ht="132.75" customHeight="1" outlineLevel="1" x14ac:dyDescent="0.35">
      <c r="A24" s="6">
        <v>8</v>
      </c>
      <c r="B24" s="6" t="s">
        <v>83</v>
      </c>
      <c r="C24" s="6" t="s">
        <v>51</v>
      </c>
      <c r="D24" s="6" t="s">
        <v>84</v>
      </c>
      <c r="E24" s="8" t="s">
        <v>99</v>
      </c>
      <c r="F24" s="8" t="s">
        <v>100</v>
      </c>
      <c r="G24" s="8" t="s">
        <v>101</v>
      </c>
      <c r="H24" s="9">
        <v>0</v>
      </c>
      <c r="I24" s="10">
        <f>IF(H24="","",VLOOKUP(H24,[1]Listas!$A$83:$B$103,2,FALSE))</f>
        <v>1</v>
      </c>
      <c r="J24" s="8" t="s">
        <v>102</v>
      </c>
      <c r="K24" s="6">
        <v>1</v>
      </c>
      <c r="L24" s="6">
        <v>2</v>
      </c>
      <c r="M24" s="11">
        <f t="shared" ref="M24:M25" si="5">IF(OR(K24="",L24=""),"",+K24+L24)</f>
        <v>3</v>
      </c>
      <c r="N24" s="12" t="str">
        <f>IF(OR(M24="",M24=0),"",LOOKUP(M24,[1]Listas!$C$71:$E$74))</f>
        <v>Bajo</v>
      </c>
      <c r="O24" s="8" t="s">
        <v>103</v>
      </c>
      <c r="P24" s="8" t="s">
        <v>56</v>
      </c>
      <c r="Q24" s="13" t="s">
        <v>90</v>
      </c>
      <c r="R24" s="13" t="s">
        <v>91</v>
      </c>
      <c r="S24" s="6">
        <v>1</v>
      </c>
      <c r="T24" s="6">
        <v>1</v>
      </c>
      <c r="U24" s="11">
        <f t="shared" ref="U24:U25" si="6">IF(OR(S24="",T24=""),"",S24+T24)</f>
        <v>2</v>
      </c>
      <c r="V24" s="12" t="str">
        <f>IF(OR(U24="",U24=0),"",LOOKUP(U24,[1]Listas!$C$71:$E$74))</f>
        <v>Bajo</v>
      </c>
      <c r="W24" s="6" t="s">
        <v>48</v>
      </c>
      <c r="X24" s="8" t="s">
        <v>104</v>
      </c>
      <c r="Y24" s="6" t="s">
        <v>105</v>
      </c>
    </row>
    <row r="25" spans="1:25" ht="112.5" customHeight="1" outlineLevel="1" x14ac:dyDescent="0.35">
      <c r="A25" s="6">
        <v>9</v>
      </c>
      <c r="B25" s="6" t="s">
        <v>83</v>
      </c>
      <c r="C25" s="6" t="s">
        <v>51</v>
      </c>
      <c r="D25" s="6" t="s">
        <v>39</v>
      </c>
      <c r="E25" s="8" t="s">
        <v>106</v>
      </c>
      <c r="F25" s="8" t="s">
        <v>107</v>
      </c>
      <c r="G25" s="8" t="s">
        <v>108</v>
      </c>
      <c r="H25" s="9">
        <v>0</v>
      </c>
      <c r="I25" s="10">
        <f>IF(H25="","",VLOOKUP(H25,[1]Listas!$A$83:$B$103,2,FALSE))</f>
        <v>1</v>
      </c>
      <c r="J25" s="8" t="s">
        <v>102</v>
      </c>
      <c r="K25" s="6">
        <v>2</v>
      </c>
      <c r="L25" s="6">
        <v>3</v>
      </c>
      <c r="M25" s="11">
        <f t="shared" si="5"/>
        <v>5</v>
      </c>
      <c r="N25" s="12" t="str">
        <f>IF(OR(M25="",M25=0),"",LOOKUP(M25,[1]Listas!$C$71:$E$74))</f>
        <v>Medio</v>
      </c>
      <c r="O25" s="8" t="s">
        <v>109</v>
      </c>
      <c r="P25" s="8" t="s">
        <v>110</v>
      </c>
      <c r="Q25" s="13" t="s">
        <v>90</v>
      </c>
      <c r="R25" s="13" t="s">
        <v>91</v>
      </c>
      <c r="S25" s="6">
        <v>1</v>
      </c>
      <c r="T25" s="6">
        <v>3</v>
      </c>
      <c r="U25" s="11">
        <f t="shared" si="6"/>
        <v>4</v>
      </c>
      <c r="V25" s="12" t="str">
        <f>IF(OR(U25="",U25=0),"",LOOKUP(U25,[1]Listas!$C$71:$E$74))</f>
        <v>Bajo</v>
      </c>
      <c r="W25" s="6" t="s">
        <v>48</v>
      </c>
      <c r="X25" s="8" t="s">
        <v>111</v>
      </c>
      <c r="Y25" s="6" t="s">
        <v>105</v>
      </c>
    </row>
    <row r="26" spans="1:25" ht="99" customHeight="1" outlineLevel="1" x14ac:dyDescent="0.35">
      <c r="A26" s="6">
        <v>10</v>
      </c>
      <c r="B26" s="6" t="s">
        <v>83</v>
      </c>
      <c r="C26" s="6" t="s">
        <v>51</v>
      </c>
      <c r="D26" s="6" t="s">
        <v>84</v>
      </c>
      <c r="E26" s="8" t="s">
        <v>40</v>
      </c>
      <c r="F26" s="8" t="s">
        <v>112</v>
      </c>
      <c r="G26" s="8" t="s">
        <v>113</v>
      </c>
      <c r="H26" s="9">
        <v>1</v>
      </c>
      <c r="I26" s="10">
        <f>IF(H26="","",VLOOKUP(H26,[3]Listas!$A$82:$B$102,2,FALSE))</f>
        <v>0</v>
      </c>
      <c r="J26" s="8" t="s">
        <v>114</v>
      </c>
      <c r="K26" s="6">
        <v>3</v>
      </c>
      <c r="L26" s="6">
        <v>2</v>
      </c>
      <c r="M26" s="11">
        <v>5</v>
      </c>
      <c r="N26" s="12" t="str">
        <f>IF(OR(M26="",M26=0),"",LOOKUP(M26,[1]Listas!$C$71:$E$74))</f>
        <v>Medio</v>
      </c>
      <c r="O26" s="8" t="s">
        <v>115</v>
      </c>
      <c r="P26" s="8" t="s">
        <v>116</v>
      </c>
      <c r="Q26" s="13" t="s">
        <v>90</v>
      </c>
      <c r="R26" s="13" t="s">
        <v>91</v>
      </c>
      <c r="S26" s="6">
        <v>1</v>
      </c>
      <c r="T26" s="6">
        <v>1</v>
      </c>
      <c r="U26" s="11">
        <v>2</v>
      </c>
      <c r="V26" s="12" t="str">
        <f>IF(OR(U26="",U26=0),"",LOOKUP(U26,[1]Listas!$C$71:$E$74))</f>
        <v>Bajo</v>
      </c>
      <c r="W26" s="6" t="s">
        <v>57</v>
      </c>
      <c r="X26" s="6" t="s">
        <v>117</v>
      </c>
      <c r="Y26" s="6" t="s">
        <v>93</v>
      </c>
    </row>
    <row r="27" spans="1:25" ht="94.5" customHeight="1" outlineLevel="1" x14ac:dyDescent="0.35">
      <c r="A27" s="6">
        <v>11</v>
      </c>
      <c r="B27" s="6" t="s">
        <v>118</v>
      </c>
      <c r="C27" s="6" t="s">
        <v>51</v>
      </c>
      <c r="D27" s="6" t="s">
        <v>39</v>
      </c>
      <c r="E27" s="8" t="s">
        <v>40</v>
      </c>
      <c r="F27" s="8" t="s">
        <v>119</v>
      </c>
      <c r="G27" s="8" t="s">
        <v>120</v>
      </c>
      <c r="H27" s="9">
        <v>1</v>
      </c>
      <c r="I27" s="10">
        <f>IF(H27="","",VLOOKUP(H27,[1]Listas!$A$83:$B$103,2,FALSE))</f>
        <v>0</v>
      </c>
      <c r="J27" s="8" t="s">
        <v>121</v>
      </c>
      <c r="K27" s="6">
        <v>1</v>
      </c>
      <c r="L27" s="6">
        <v>2</v>
      </c>
      <c r="M27" s="11">
        <f t="shared" ref="M27:M29" si="7">IF(OR(K27="",L27=""),"",+K27+L27)</f>
        <v>3</v>
      </c>
      <c r="N27" s="12" t="str">
        <f>IF(OR(M27="",M27=0),"",LOOKUP(M27,[1]Listas!$C$71:$E$74))</f>
        <v>Bajo</v>
      </c>
      <c r="O27" s="8" t="s">
        <v>122</v>
      </c>
      <c r="P27" s="8" t="s">
        <v>123</v>
      </c>
      <c r="Q27" s="13" t="s">
        <v>124</v>
      </c>
      <c r="R27" s="13" t="s">
        <v>125</v>
      </c>
      <c r="S27" s="6">
        <v>1</v>
      </c>
      <c r="T27" s="6">
        <v>1</v>
      </c>
      <c r="U27" s="11">
        <f t="shared" si="3"/>
        <v>2</v>
      </c>
      <c r="V27" s="12" t="str">
        <f>IF(OR(U27="",U27=0),"",LOOKUP(U27,[1]Listas!$C$71:$E$74))</f>
        <v>Bajo</v>
      </c>
      <c r="W27" s="6" t="s">
        <v>57</v>
      </c>
      <c r="X27" s="8" t="s">
        <v>126</v>
      </c>
      <c r="Y27" s="6" t="s">
        <v>127</v>
      </c>
    </row>
    <row r="28" spans="1:25" ht="99" customHeight="1" outlineLevel="1" x14ac:dyDescent="0.35">
      <c r="A28" s="6">
        <v>12</v>
      </c>
      <c r="B28" s="6" t="s">
        <v>118</v>
      </c>
      <c r="C28" s="6" t="s">
        <v>51</v>
      </c>
      <c r="D28" s="6" t="s">
        <v>84</v>
      </c>
      <c r="E28" s="8" t="s">
        <v>40</v>
      </c>
      <c r="F28" s="8" t="s">
        <v>128</v>
      </c>
      <c r="G28" s="8" t="s">
        <v>129</v>
      </c>
      <c r="H28" s="9">
        <v>0</v>
      </c>
      <c r="I28" s="10">
        <f>IF(H28="","",VLOOKUP(H28,[1]Listas!$A$83:$B$103,2,FALSE))</f>
        <v>1</v>
      </c>
      <c r="J28" s="8" t="s">
        <v>130</v>
      </c>
      <c r="K28" s="6">
        <v>3</v>
      </c>
      <c r="L28" s="6">
        <v>2</v>
      </c>
      <c r="M28" s="11">
        <f t="shared" si="7"/>
        <v>5</v>
      </c>
      <c r="N28" s="12" t="str">
        <f>IF(OR(M28="",M28=0),"",LOOKUP(M28,[1]Listas!$C$71:$E$74))</f>
        <v>Medio</v>
      </c>
      <c r="O28" s="8" t="s">
        <v>131</v>
      </c>
      <c r="P28" s="8" t="s">
        <v>132</v>
      </c>
      <c r="Q28" s="13" t="s">
        <v>124</v>
      </c>
      <c r="R28" s="13" t="s">
        <v>125</v>
      </c>
      <c r="S28" s="6">
        <v>1</v>
      </c>
      <c r="T28" s="6">
        <v>1</v>
      </c>
      <c r="U28" s="11">
        <f t="shared" si="3"/>
        <v>2</v>
      </c>
      <c r="V28" s="12" t="str">
        <f>IF(OR(U28="",U28=0),"",LOOKUP(U28,[1]Listas!$C$71:$E$74))</f>
        <v>Bajo</v>
      </c>
      <c r="W28" s="6" t="s">
        <v>48</v>
      </c>
      <c r="X28" s="8" t="s">
        <v>133</v>
      </c>
      <c r="Y28" s="6" t="s">
        <v>134</v>
      </c>
    </row>
    <row r="29" spans="1:25" ht="194.25" customHeight="1" outlineLevel="1" x14ac:dyDescent="0.35">
      <c r="A29" s="6">
        <v>13</v>
      </c>
      <c r="B29" s="6" t="s">
        <v>118</v>
      </c>
      <c r="C29" s="6" t="s">
        <v>51</v>
      </c>
      <c r="D29" s="6" t="s">
        <v>84</v>
      </c>
      <c r="E29" s="8" t="s">
        <v>40</v>
      </c>
      <c r="F29" s="8" t="s">
        <v>135</v>
      </c>
      <c r="G29" s="8" t="s">
        <v>136</v>
      </c>
      <c r="H29" s="9">
        <v>0</v>
      </c>
      <c r="I29" s="10">
        <f>IF(H29="","",VLOOKUP(H29,[1]Listas!$A$83:$B$103,2,FALSE))</f>
        <v>1</v>
      </c>
      <c r="J29" s="8" t="s">
        <v>130</v>
      </c>
      <c r="K29" s="6">
        <v>1</v>
      </c>
      <c r="L29" s="6">
        <v>3</v>
      </c>
      <c r="M29" s="11">
        <f t="shared" si="7"/>
        <v>4</v>
      </c>
      <c r="N29" s="12" t="str">
        <f>IF(OR(M29="",M29=0),"",LOOKUP(M29,[1]Listas!$C$71:$E$74))</f>
        <v>Bajo</v>
      </c>
      <c r="O29" s="8" t="s">
        <v>137</v>
      </c>
      <c r="P29" s="8" t="s">
        <v>138</v>
      </c>
      <c r="Q29" s="13" t="s">
        <v>124</v>
      </c>
      <c r="R29" s="13" t="s">
        <v>125</v>
      </c>
      <c r="S29" s="6">
        <v>1</v>
      </c>
      <c r="T29" s="6">
        <v>1</v>
      </c>
      <c r="U29" s="11">
        <f t="shared" si="3"/>
        <v>2</v>
      </c>
      <c r="V29" s="12" t="str">
        <f>IF(OR(U29="",U29=0),"",LOOKUP(U29,[1]Listas!$C$71:$E$74))</f>
        <v>Bajo</v>
      </c>
      <c r="W29" s="6" t="s">
        <v>48</v>
      </c>
      <c r="X29" s="8" t="s">
        <v>139</v>
      </c>
      <c r="Y29" s="6" t="s">
        <v>140</v>
      </c>
    </row>
    <row r="30" spans="1:25" ht="76.5" customHeight="1" outlineLevel="1" x14ac:dyDescent="0.35">
      <c r="A30" s="45">
        <v>14</v>
      </c>
      <c r="B30" s="45" t="s">
        <v>141</v>
      </c>
      <c r="C30" s="45" t="s">
        <v>51</v>
      </c>
      <c r="D30" s="45" t="s">
        <v>84</v>
      </c>
      <c r="E30" s="45" t="s">
        <v>40</v>
      </c>
      <c r="F30" s="45" t="s">
        <v>142</v>
      </c>
      <c r="G30" s="8" t="s">
        <v>143</v>
      </c>
      <c r="H30" s="57">
        <v>0</v>
      </c>
      <c r="I30" s="60">
        <f>IF(H30="","",VLOOKUP(H30,[1]Listas!$A$83:$B$103,2,FALSE))</f>
        <v>1</v>
      </c>
      <c r="J30" s="8" t="s">
        <v>144</v>
      </c>
      <c r="K30" s="45">
        <v>2</v>
      </c>
      <c r="L30" s="45">
        <v>3</v>
      </c>
      <c r="M30" s="54">
        <f>IF(OR(K30="",L30=""),"",+K30+L30)</f>
        <v>5</v>
      </c>
      <c r="N30" s="48" t="str">
        <f>IF(OR(M30="",M30=0),"",LOOKUP(M30,[1]Listas!$C$71:$E$74))</f>
        <v>Medio</v>
      </c>
      <c r="O30" s="45" t="s">
        <v>145</v>
      </c>
      <c r="P30" s="45" t="s">
        <v>146</v>
      </c>
      <c r="Q30" s="51" t="s">
        <v>147</v>
      </c>
      <c r="R30" s="51" t="s">
        <v>148</v>
      </c>
      <c r="S30" s="45">
        <v>1</v>
      </c>
      <c r="T30" s="45">
        <v>1</v>
      </c>
      <c r="U30" s="54">
        <f>IF(OR(S30="",T30=""),"",S30+T30)</f>
        <v>2</v>
      </c>
      <c r="V30" s="48" t="str">
        <f>IF(OR(U30="",U30=0),"",LOOKUP(U30,[1]Listas!$C$71:$E$74))</f>
        <v>Bajo</v>
      </c>
      <c r="W30" s="45" t="s">
        <v>48</v>
      </c>
      <c r="X30" s="45" t="s">
        <v>149</v>
      </c>
      <c r="Y30" s="45" t="s">
        <v>150</v>
      </c>
    </row>
    <row r="31" spans="1:25" ht="63.75" customHeight="1" outlineLevel="1" x14ac:dyDescent="0.35">
      <c r="A31" s="46"/>
      <c r="B31" s="46"/>
      <c r="C31" s="46"/>
      <c r="D31" s="46"/>
      <c r="E31" s="46"/>
      <c r="F31" s="46"/>
      <c r="G31" s="8" t="s">
        <v>151</v>
      </c>
      <c r="H31" s="58"/>
      <c r="I31" s="61"/>
      <c r="J31" s="8" t="s">
        <v>152</v>
      </c>
      <c r="K31" s="46"/>
      <c r="L31" s="46"/>
      <c r="M31" s="55"/>
      <c r="N31" s="49"/>
      <c r="O31" s="46"/>
      <c r="P31" s="46"/>
      <c r="Q31" s="52"/>
      <c r="R31" s="52"/>
      <c r="S31" s="46"/>
      <c r="T31" s="46"/>
      <c r="U31" s="55"/>
      <c r="V31" s="49"/>
      <c r="W31" s="46"/>
      <c r="X31" s="46"/>
      <c r="Y31" s="46"/>
    </row>
    <row r="32" spans="1:25" ht="67.5" customHeight="1" outlineLevel="1" x14ac:dyDescent="0.35">
      <c r="A32" s="46"/>
      <c r="B32" s="46"/>
      <c r="C32" s="46"/>
      <c r="D32" s="46"/>
      <c r="E32" s="46"/>
      <c r="F32" s="46"/>
      <c r="G32" s="8" t="s">
        <v>153</v>
      </c>
      <c r="H32" s="58"/>
      <c r="I32" s="61"/>
      <c r="J32" s="8" t="s">
        <v>154</v>
      </c>
      <c r="K32" s="46"/>
      <c r="L32" s="46"/>
      <c r="M32" s="55"/>
      <c r="N32" s="49"/>
      <c r="O32" s="47"/>
      <c r="P32" s="46"/>
      <c r="Q32" s="52"/>
      <c r="R32" s="52"/>
      <c r="S32" s="46"/>
      <c r="T32" s="46"/>
      <c r="U32" s="55"/>
      <c r="V32" s="49"/>
      <c r="W32" s="46"/>
      <c r="X32" s="46"/>
      <c r="Y32" s="46"/>
    </row>
    <row r="33" spans="1:25" ht="117.75" customHeight="1" x14ac:dyDescent="0.35">
      <c r="A33" s="47"/>
      <c r="B33" s="47"/>
      <c r="C33" s="47"/>
      <c r="D33" s="47"/>
      <c r="E33" s="47"/>
      <c r="F33" s="47"/>
      <c r="G33" s="8" t="s">
        <v>155</v>
      </c>
      <c r="H33" s="59"/>
      <c r="I33" s="62"/>
      <c r="J33" s="8" t="s">
        <v>156</v>
      </c>
      <c r="K33" s="47"/>
      <c r="L33" s="47"/>
      <c r="M33" s="56"/>
      <c r="N33" s="50"/>
      <c r="O33" s="8" t="s">
        <v>157</v>
      </c>
      <c r="P33" s="47"/>
      <c r="Q33" s="53"/>
      <c r="R33" s="53"/>
      <c r="S33" s="47"/>
      <c r="T33" s="47"/>
      <c r="U33" s="56"/>
      <c r="V33" s="50"/>
      <c r="W33" s="47"/>
      <c r="X33" s="47"/>
      <c r="Y33" s="47"/>
    </row>
    <row r="34" spans="1:25" ht="129" customHeight="1" outlineLevel="1" x14ac:dyDescent="0.35">
      <c r="A34" s="6">
        <v>15</v>
      </c>
      <c r="B34" s="6" t="s">
        <v>141</v>
      </c>
      <c r="C34" s="6" t="s">
        <v>51</v>
      </c>
      <c r="D34" s="6" t="s">
        <v>39</v>
      </c>
      <c r="E34" s="8" t="s">
        <v>40</v>
      </c>
      <c r="F34" s="8" t="s">
        <v>158</v>
      </c>
      <c r="G34" s="8" t="s">
        <v>159</v>
      </c>
      <c r="H34" s="9">
        <v>1</v>
      </c>
      <c r="I34" s="10">
        <f>IF(H34="","",VLOOKUP(H34,[1]Listas!$A$83:$B$103,2,FALSE))</f>
        <v>0</v>
      </c>
      <c r="J34" s="8" t="s">
        <v>160</v>
      </c>
      <c r="K34" s="6">
        <v>1</v>
      </c>
      <c r="L34" s="6">
        <v>1</v>
      </c>
      <c r="M34" s="11">
        <f>IF(OR(K34="",L34=""),"",+K34+L34)</f>
        <v>2</v>
      </c>
      <c r="N34" s="12" t="str">
        <f>IF(OR(M34="",M34=0),"",LOOKUP(M34,[1]Listas!$C$71:$E$74))</f>
        <v>Bajo</v>
      </c>
      <c r="O34" s="8" t="s">
        <v>161</v>
      </c>
      <c r="P34" s="8" t="s">
        <v>162</v>
      </c>
      <c r="Q34" s="13" t="s">
        <v>147</v>
      </c>
      <c r="R34" s="13" t="s">
        <v>148</v>
      </c>
      <c r="S34" s="6">
        <v>1</v>
      </c>
      <c r="T34" s="6">
        <v>1</v>
      </c>
      <c r="U34" s="11">
        <f>IF(OR(S34="",T34=""),"",S34+T34)</f>
        <v>2</v>
      </c>
      <c r="V34" s="12" t="str">
        <f>IF(OR(U34="",U34=0),"",LOOKUP(U34,[1]Listas!$C$71:$E$74))</f>
        <v>Bajo</v>
      </c>
      <c r="W34" s="6" t="s">
        <v>57</v>
      </c>
      <c r="X34" s="6" t="s">
        <v>163</v>
      </c>
      <c r="Y34" s="6" t="s">
        <v>150</v>
      </c>
    </row>
    <row r="35" spans="1:25" s="15" customFormat="1" ht="115.5" customHeight="1" outlineLevel="1" x14ac:dyDescent="0.25">
      <c r="A35" s="6">
        <v>16</v>
      </c>
      <c r="B35" s="6" t="s">
        <v>141</v>
      </c>
      <c r="C35" s="6" t="s">
        <v>51</v>
      </c>
      <c r="D35" s="6" t="s">
        <v>39</v>
      </c>
      <c r="E35" s="8" t="s">
        <v>40</v>
      </c>
      <c r="F35" s="8" t="s">
        <v>164</v>
      </c>
      <c r="G35" s="8" t="s">
        <v>165</v>
      </c>
      <c r="H35" s="9">
        <v>1</v>
      </c>
      <c r="I35" s="10">
        <f>IF(H35="","",VLOOKUP(H35,[1]Listas!$A$83:$B$103,2,FALSE))</f>
        <v>0</v>
      </c>
      <c r="J35" s="8" t="s">
        <v>166</v>
      </c>
      <c r="K35" s="6">
        <v>2</v>
      </c>
      <c r="L35" s="6">
        <v>3</v>
      </c>
      <c r="M35" s="11">
        <f t="shared" ref="M35" si="8">IF(OR(K35="",L35=""),"",+K35+L35)</f>
        <v>5</v>
      </c>
      <c r="N35" s="12" t="str">
        <f>IF(OR(M35="",M35=0),"",LOOKUP(M35,[1]Listas!$C$71:$E$74))</f>
        <v>Medio</v>
      </c>
      <c r="O35" s="8" t="s">
        <v>167</v>
      </c>
      <c r="P35" s="8" t="s">
        <v>146</v>
      </c>
      <c r="Q35" s="13" t="s">
        <v>147</v>
      </c>
      <c r="R35" s="13" t="s">
        <v>168</v>
      </c>
      <c r="S35" s="6">
        <v>1</v>
      </c>
      <c r="T35" s="6">
        <v>1</v>
      </c>
      <c r="U35" s="11">
        <f t="shared" ref="U35" si="9">IF(OR(S35="",T35=""),"",S35+T35)</f>
        <v>2</v>
      </c>
      <c r="V35" s="12" t="str">
        <f>IF(OR(U35="",U35=0),"",LOOKUP(U35,[1]Listas!$C$71:$E$74))</f>
        <v>Bajo</v>
      </c>
      <c r="W35" s="6" t="s">
        <v>48</v>
      </c>
      <c r="X35" s="6" t="s">
        <v>169</v>
      </c>
      <c r="Y35" s="6" t="s">
        <v>150</v>
      </c>
    </row>
    <row r="36" spans="1:25" ht="131.25" customHeight="1" outlineLevel="1" x14ac:dyDescent="0.35">
      <c r="A36" s="45">
        <v>17</v>
      </c>
      <c r="B36" s="45" t="s">
        <v>141</v>
      </c>
      <c r="C36" s="45" t="s">
        <v>51</v>
      </c>
      <c r="D36" s="45" t="s">
        <v>84</v>
      </c>
      <c r="E36" s="45" t="s">
        <v>106</v>
      </c>
      <c r="F36" s="45" t="s">
        <v>170</v>
      </c>
      <c r="G36" s="8" t="s">
        <v>171</v>
      </c>
      <c r="H36" s="57">
        <v>0</v>
      </c>
      <c r="I36" s="60">
        <f>IF(H36="","",VLOOKUP(H36,[1]Listas!$A$83:$B$103,2,FALSE))</f>
        <v>1</v>
      </c>
      <c r="J36" s="45" t="s">
        <v>172</v>
      </c>
      <c r="K36" s="45">
        <v>2</v>
      </c>
      <c r="L36" s="45">
        <v>2</v>
      </c>
      <c r="M36" s="54">
        <f>IF(OR(K36="",L36=""),"",+K36+L36)</f>
        <v>4</v>
      </c>
      <c r="N36" s="48" t="str">
        <f>IF(OR(M36="",M36=0),"",LOOKUP(M36,[1]Listas!$C$71:$E$74))</f>
        <v>Bajo</v>
      </c>
      <c r="O36" s="45" t="s">
        <v>173</v>
      </c>
      <c r="P36" s="45" t="s">
        <v>174</v>
      </c>
      <c r="Q36" s="51" t="s">
        <v>147</v>
      </c>
      <c r="R36" s="51" t="s">
        <v>148</v>
      </c>
      <c r="S36" s="45">
        <v>1</v>
      </c>
      <c r="T36" s="45">
        <v>1</v>
      </c>
      <c r="U36" s="54">
        <f>IF(OR(S36="",T36=""),"",S36+T36)</f>
        <v>2</v>
      </c>
      <c r="V36" s="48" t="str">
        <f>IF(OR(U36="",U36=0),"",LOOKUP(U36,[1]Listas!$C$71:$E$74))</f>
        <v>Bajo</v>
      </c>
      <c r="W36" s="45" t="s">
        <v>48</v>
      </c>
      <c r="X36" s="45" t="s">
        <v>175</v>
      </c>
      <c r="Y36" s="45" t="s">
        <v>150</v>
      </c>
    </row>
    <row r="37" spans="1:25" ht="52.5" customHeight="1" outlineLevel="1" x14ac:dyDescent="0.35">
      <c r="A37" s="47"/>
      <c r="B37" s="47"/>
      <c r="C37" s="47"/>
      <c r="D37" s="47"/>
      <c r="E37" s="47"/>
      <c r="F37" s="47"/>
      <c r="G37" s="8" t="s">
        <v>176</v>
      </c>
      <c r="H37" s="59"/>
      <c r="I37" s="62"/>
      <c r="J37" s="47"/>
      <c r="K37" s="47"/>
      <c r="L37" s="47"/>
      <c r="M37" s="56"/>
      <c r="N37" s="50"/>
      <c r="O37" s="47"/>
      <c r="P37" s="47"/>
      <c r="Q37" s="53"/>
      <c r="R37" s="53"/>
      <c r="S37" s="47"/>
      <c r="T37" s="47"/>
      <c r="U37" s="56"/>
      <c r="V37" s="50"/>
      <c r="W37" s="47"/>
      <c r="X37" s="47"/>
      <c r="Y37" s="47"/>
    </row>
    <row r="38" spans="1:25" ht="75.75" customHeight="1" outlineLevel="1" x14ac:dyDescent="0.35">
      <c r="A38" s="45">
        <v>18</v>
      </c>
      <c r="B38" s="45" t="s">
        <v>141</v>
      </c>
      <c r="C38" s="45" t="s">
        <v>51</v>
      </c>
      <c r="D38" s="45" t="s">
        <v>84</v>
      </c>
      <c r="E38" s="45" t="s">
        <v>40</v>
      </c>
      <c r="F38" s="45" t="s">
        <v>177</v>
      </c>
      <c r="G38" s="8" t="s">
        <v>178</v>
      </c>
      <c r="H38" s="57">
        <v>0</v>
      </c>
      <c r="I38" s="60">
        <f>IF(H38="","",VLOOKUP(H38,[1]Listas!$A$83:$B$103,2,FALSE))</f>
        <v>1</v>
      </c>
      <c r="J38" s="8" t="s">
        <v>179</v>
      </c>
      <c r="K38" s="45">
        <v>2</v>
      </c>
      <c r="L38" s="45">
        <v>2</v>
      </c>
      <c r="M38" s="54">
        <f>IF(OR(K38="",L38=""),"",+K38+L38)</f>
        <v>4</v>
      </c>
      <c r="N38" s="48" t="str">
        <f>IF(OR(M38="",M38=0),"",LOOKUP(M38,[1]Listas!$C$71:$E$74))</f>
        <v>Bajo</v>
      </c>
      <c r="O38" s="45" t="s">
        <v>180</v>
      </c>
      <c r="P38" s="45" t="s">
        <v>146</v>
      </c>
      <c r="Q38" s="51" t="s">
        <v>147</v>
      </c>
      <c r="R38" s="51" t="s">
        <v>148</v>
      </c>
      <c r="S38" s="45">
        <v>1</v>
      </c>
      <c r="T38" s="45">
        <v>1</v>
      </c>
      <c r="U38" s="54">
        <f>IF(OR(S38="",T38=""),"",S38+T38)</f>
        <v>2</v>
      </c>
      <c r="V38" s="48" t="str">
        <f>IF(OR(U38="",U38=0),"",LOOKUP(U38,[1]Listas!$C$71:$E$74))</f>
        <v>Bajo</v>
      </c>
      <c r="W38" s="45" t="s">
        <v>57</v>
      </c>
      <c r="X38" s="45" t="s">
        <v>181</v>
      </c>
      <c r="Y38" s="45" t="s">
        <v>150</v>
      </c>
    </row>
    <row r="39" spans="1:25" ht="60.75" customHeight="1" outlineLevel="1" x14ac:dyDescent="0.35">
      <c r="A39" s="46"/>
      <c r="B39" s="46"/>
      <c r="C39" s="46"/>
      <c r="D39" s="46"/>
      <c r="E39" s="46"/>
      <c r="F39" s="46"/>
      <c r="G39" s="8" t="s">
        <v>182</v>
      </c>
      <c r="H39" s="59"/>
      <c r="I39" s="62"/>
      <c r="J39" s="8" t="s">
        <v>183</v>
      </c>
      <c r="K39" s="46"/>
      <c r="L39" s="46"/>
      <c r="M39" s="55"/>
      <c r="N39" s="49"/>
      <c r="O39" s="46"/>
      <c r="P39" s="46"/>
      <c r="Q39" s="52"/>
      <c r="R39" s="52"/>
      <c r="S39" s="46"/>
      <c r="T39" s="46"/>
      <c r="U39" s="55"/>
      <c r="V39" s="49"/>
      <c r="W39" s="46"/>
      <c r="X39" s="46"/>
      <c r="Y39" s="46"/>
    </row>
    <row r="40" spans="1:25" ht="107.25" customHeight="1" outlineLevel="1" x14ac:dyDescent="0.35">
      <c r="A40" s="47"/>
      <c r="B40" s="47"/>
      <c r="C40" s="47"/>
      <c r="D40" s="6" t="s">
        <v>39</v>
      </c>
      <c r="E40" s="47"/>
      <c r="F40" s="14" t="s">
        <v>184</v>
      </c>
      <c r="G40" s="8" t="s">
        <v>185</v>
      </c>
      <c r="H40" s="9">
        <v>1</v>
      </c>
      <c r="I40" s="10">
        <f>IF(H40="","",VLOOKUP(H40,[4]Listas!$A$82:$B$102,2,FALSE))</f>
        <v>0</v>
      </c>
      <c r="J40" s="8" t="s">
        <v>186</v>
      </c>
      <c r="K40" s="47"/>
      <c r="L40" s="47"/>
      <c r="M40" s="56"/>
      <c r="N40" s="50"/>
      <c r="O40" s="47"/>
      <c r="P40" s="47"/>
      <c r="Q40" s="53"/>
      <c r="R40" s="53"/>
      <c r="S40" s="47"/>
      <c r="T40" s="47"/>
      <c r="U40" s="56"/>
      <c r="V40" s="50"/>
      <c r="W40" s="47"/>
      <c r="X40" s="47"/>
      <c r="Y40" s="47"/>
    </row>
    <row r="41" spans="1:25" ht="122.25" customHeight="1" outlineLevel="1" x14ac:dyDescent="0.35">
      <c r="A41" s="6">
        <v>19</v>
      </c>
      <c r="B41" s="6" t="s">
        <v>141</v>
      </c>
      <c r="C41" s="6" t="s">
        <v>51</v>
      </c>
      <c r="D41" s="6" t="s">
        <v>84</v>
      </c>
      <c r="E41" s="8" t="s">
        <v>40</v>
      </c>
      <c r="F41" s="8" t="s">
        <v>187</v>
      </c>
      <c r="G41" s="8" t="s">
        <v>188</v>
      </c>
      <c r="H41" s="9">
        <v>0</v>
      </c>
      <c r="I41" s="10">
        <f>IF(H41="","",VLOOKUP(H41,[1]Listas!$A$83:$B$103,2,FALSE))</f>
        <v>1</v>
      </c>
      <c r="J41" s="8" t="s">
        <v>189</v>
      </c>
      <c r="K41" s="6">
        <v>1</v>
      </c>
      <c r="L41" s="6">
        <v>2</v>
      </c>
      <c r="M41" s="11">
        <f>IF(OR(K41="",L41=""),"",+K41+L41)</f>
        <v>3</v>
      </c>
      <c r="N41" s="12" t="str">
        <f>IF(OR(M41="",M41=0),"",LOOKUP(M41,[1]Listas!$C$71:$E$74))</f>
        <v>Bajo</v>
      </c>
      <c r="O41" s="8" t="s">
        <v>190</v>
      </c>
      <c r="P41" s="8" t="s">
        <v>146</v>
      </c>
      <c r="Q41" s="13" t="s">
        <v>147</v>
      </c>
      <c r="R41" s="13" t="s">
        <v>148</v>
      </c>
      <c r="S41" s="6">
        <v>1</v>
      </c>
      <c r="T41" s="6">
        <v>2</v>
      </c>
      <c r="U41" s="11">
        <f>IF(OR(S41="",T41=""),"",S41+T41)</f>
        <v>3</v>
      </c>
      <c r="V41" s="12" t="str">
        <f>IF(OR(U41="",U41=0),"",LOOKUP(U41,[1]Listas!$C$71:$E$74))</f>
        <v>Bajo</v>
      </c>
      <c r="W41" s="6" t="s">
        <v>48</v>
      </c>
      <c r="X41" s="6" t="s">
        <v>169</v>
      </c>
      <c r="Y41" s="6" t="s">
        <v>150</v>
      </c>
    </row>
    <row r="42" spans="1:25" ht="96.75" customHeight="1" outlineLevel="1" x14ac:dyDescent="0.35">
      <c r="A42" s="6">
        <v>20</v>
      </c>
      <c r="B42" s="6" t="s">
        <v>141</v>
      </c>
      <c r="C42" s="6" t="s">
        <v>51</v>
      </c>
      <c r="D42" s="6" t="s">
        <v>84</v>
      </c>
      <c r="E42" s="8" t="s">
        <v>40</v>
      </c>
      <c r="F42" s="8" t="s">
        <v>191</v>
      </c>
      <c r="G42" s="8" t="s">
        <v>192</v>
      </c>
      <c r="H42" s="9">
        <v>0.5</v>
      </c>
      <c r="I42" s="10">
        <f>IF(H42="","",VLOOKUP(H42,[1]Listas!$A$83:$B$103,2,FALSE))</f>
        <v>0.5</v>
      </c>
      <c r="J42" s="8" t="s">
        <v>193</v>
      </c>
      <c r="K42" s="6">
        <v>1</v>
      </c>
      <c r="L42" s="6">
        <v>1</v>
      </c>
      <c r="M42" s="11">
        <f>IF(OR(K42="",L42=""),"",+K42+L42)</f>
        <v>2</v>
      </c>
      <c r="N42" s="12" t="str">
        <f>IF(OR(M42="",M42=0),"",LOOKUP(M42,[1]Listas!$C$71:$E$74))</f>
        <v>Bajo</v>
      </c>
      <c r="O42" s="8" t="s">
        <v>194</v>
      </c>
      <c r="P42" s="8" t="s">
        <v>146</v>
      </c>
      <c r="Q42" s="13" t="s">
        <v>147</v>
      </c>
      <c r="R42" s="13" t="s">
        <v>148</v>
      </c>
      <c r="S42" s="6">
        <v>2</v>
      </c>
      <c r="T42" s="6">
        <v>2</v>
      </c>
      <c r="U42" s="11">
        <f>IF(OR(S42="",T42=""),"",S42+T42)</f>
        <v>4</v>
      </c>
      <c r="V42" s="12" t="str">
        <f>IF(OR(U42="",U42=0),"",LOOKUP(U42,[1]Listas!$C$71:$E$74))</f>
        <v>Bajo</v>
      </c>
      <c r="W42" s="6" t="s">
        <v>57</v>
      </c>
      <c r="X42" s="6" t="s">
        <v>195</v>
      </c>
      <c r="Y42" s="6" t="s">
        <v>150</v>
      </c>
    </row>
    <row r="43" spans="1:25" ht="78.75" customHeight="1" outlineLevel="1" x14ac:dyDescent="0.35">
      <c r="A43" s="6">
        <v>21</v>
      </c>
      <c r="B43" s="6" t="s">
        <v>141</v>
      </c>
      <c r="C43" s="6" t="s">
        <v>51</v>
      </c>
      <c r="D43" s="6" t="s">
        <v>84</v>
      </c>
      <c r="E43" s="8" t="s">
        <v>196</v>
      </c>
      <c r="F43" s="8" t="s">
        <v>197</v>
      </c>
      <c r="G43" s="8" t="s">
        <v>198</v>
      </c>
      <c r="H43" s="9">
        <v>0</v>
      </c>
      <c r="I43" s="10">
        <f>IF(H43="","",VLOOKUP(H43,[1]Listas!$A$83:$B$103,2,FALSE))</f>
        <v>1</v>
      </c>
      <c r="J43" s="8" t="s">
        <v>199</v>
      </c>
      <c r="K43" s="6">
        <v>1</v>
      </c>
      <c r="L43" s="6">
        <v>2</v>
      </c>
      <c r="M43" s="11">
        <f>IF(OR(K43="",L43=""),"",+K43+L43)</f>
        <v>3</v>
      </c>
      <c r="N43" s="12" t="str">
        <f>IF(OR(M43="",M43=0),"",LOOKUP(M43,[1]Listas!$C$71:$E$74))</f>
        <v>Bajo</v>
      </c>
      <c r="O43" s="8" t="s">
        <v>200</v>
      </c>
      <c r="P43" s="8" t="s">
        <v>146</v>
      </c>
      <c r="Q43" s="13" t="s">
        <v>147</v>
      </c>
      <c r="R43" s="13" t="s">
        <v>148</v>
      </c>
      <c r="S43" s="6">
        <v>2</v>
      </c>
      <c r="T43" s="6">
        <v>2</v>
      </c>
      <c r="U43" s="11">
        <f>IF(OR(S43="",T43=""),"",S43+T43)</f>
        <v>4</v>
      </c>
      <c r="V43" s="12" t="str">
        <f>IF(OR(U43="",U43=0),"",LOOKUP(U43,[1]Listas!$C$71:$E$74))</f>
        <v>Bajo</v>
      </c>
      <c r="W43" s="6" t="s">
        <v>57</v>
      </c>
      <c r="X43" s="6" t="s">
        <v>169</v>
      </c>
      <c r="Y43" s="6" t="s">
        <v>150</v>
      </c>
    </row>
    <row r="44" spans="1:25" ht="75.75" customHeight="1" x14ac:dyDescent="0.35">
      <c r="A44" s="6">
        <v>22</v>
      </c>
      <c r="B44" s="6" t="s">
        <v>141</v>
      </c>
      <c r="C44" s="6" t="s">
        <v>51</v>
      </c>
      <c r="D44" s="6" t="s">
        <v>84</v>
      </c>
      <c r="E44" s="8" t="s">
        <v>201</v>
      </c>
      <c r="F44" s="8" t="s">
        <v>202</v>
      </c>
      <c r="G44" s="8" t="s">
        <v>203</v>
      </c>
      <c r="H44" s="9">
        <v>0</v>
      </c>
      <c r="I44" s="10">
        <f>IF(H44="","",VLOOKUP(H44,[5]Listas!$A$82:$B$102,2,FALSE))</f>
        <v>1</v>
      </c>
      <c r="J44" s="8" t="s">
        <v>204</v>
      </c>
      <c r="K44" s="6">
        <v>2</v>
      </c>
      <c r="L44" s="6">
        <v>3</v>
      </c>
      <c r="M44" s="11">
        <f t="shared" ref="M44:M45" si="10">IF(OR(K44="",L44=""),"",+K44+L44)</f>
        <v>5</v>
      </c>
      <c r="N44" s="12" t="str">
        <f>IF(OR(M44="",M44=0),"",LOOKUP(M44,[1]Listas!$C$71:$E$74))</f>
        <v>Medio</v>
      </c>
      <c r="O44" s="8" t="s">
        <v>205</v>
      </c>
      <c r="P44" s="8" t="s">
        <v>174</v>
      </c>
      <c r="Q44" s="13" t="s">
        <v>147</v>
      </c>
      <c r="R44" s="13" t="s">
        <v>148</v>
      </c>
      <c r="S44" s="6">
        <v>1</v>
      </c>
      <c r="T44" s="6">
        <v>1</v>
      </c>
      <c r="U44" s="11">
        <f t="shared" ref="U44:U45" si="11">IF(OR(S44="",T44=""),"",S44+T44)</f>
        <v>2</v>
      </c>
      <c r="V44" s="12" t="str">
        <f>IF(OR(U44="",U44=0),"",LOOKUP(U44,[1]Listas!$C$71:$E$74))</f>
        <v>Bajo</v>
      </c>
      <c r="W44" s="6" t="s">
        <v>48</v>
      </c>
      <c r="X44" s="6" t="s">
        <v>175</v>
      </c>
      <c r="Y44" s="6" t="s">
        <v>150</v>
      </c>
    </row>
    <row r="45" spans="1:25" ht="409.6" customHeight="1" x14ac:dyDescent="0.35">
      <c r="A45" s="6">
        <v>23</v>
      </c>
      <c r="B45" s="6" t="s">
        <v>141</v>
      </c>
      <c r="C45" s="6" t="s">
        <v>51</v>
      </c>
      <c r="D45" s="6" t="s">
        <v>84</v>
      </c>
      <c r="E45" s="8" t="s">
        <v>206</v>
      </c>
      <c r="F45" s="8" t="s">
        <v>207</v>
      </c>
      <c r="G45" s="8" t="s">
        <v>208</v>
      </c>
      <c r="H45" s="9">
        <v>0.5</v>
      </c>
      <c r="I45" s="10">
        <f>IF(H45="","",VLOOKUP(H45,[5]Listas!$A$82:$B$102,2,FALSE))</f>
        <v>0.5</v>
      </c>
      <c r="J45" s="8" t="s">
        <v>209</v>
      </c>
      <c r="K45" s="6">
        <v>3</v>
      </c>
      <c r="L45" s="6">
        <v>2</v>
      </c>
      <c r="M45" s="11">
        <f t="shared" si="10"/>
        <v>5</v>
      </c>
      <c r="N45" s="12" t="str">
        <f>IF(OR(M45="",M45=0),"",LOOKUP(M45,[1]Listas!$C$71:$E$74))</f>
        <v>Medio</v>
      </c>
      <c r="O45" s="8" t="s">
        <v>210</v>
      </c>
      <c r="P45" s="8" t="s">
        <v>211</v>
      </c>
      <c r="Q45" s="13" t="s">
        <v>147</v>
      </c>
      <c r="R45" s="13" t="s">
        <v>212</v>
      </c>
      <c r="S45" s="6">
        <v>1</v>
      </c>
      <c r="T45" s="6">
        <v>1</v>
      </c>
      <c r="U45" s="11">
        <f t="shared" si="11"/>
        <v>2</v>
      </c>
      <c r="V45" s="12" t="str">
        <f>IF(OR(U45="",U45=0),"",LOOKUP(U45,[1]Listas!$C$71:$E$74))</f>
        <v>Bajo</v>
      </c>
      <c r="W45" s="6" t="s">
        <v>48</v>
      </c>
      <c r="X45" s="6" t="s">
        <v>213</v>
      </c>
      <c r="Y45" s="6" t="s">
        <v>214</v>
      </c>
    </row>
    <row r="46" spans="1:25" x14ac:dyDescent="0.35">
      <c r="A46" s="16" t="s">
        <v>215</v>
      </c>
      <c r="B46" s="16"/>
      <c r="C46" s="16"/>
      <c r="D46" s="16"/>
      <c r="E46" s="16"/>
      <c r="F46" s="16"/>
      <c r="G46" s="16"/>
      <c r="H46" s="17"/>
      <c r="I46" s="17"/>
      <c r="J46" s="17"/>
      <c r="K46" s="17"/>
      <c r="L46" s="16"/>
      <c r="M46" s="16"/>
      <c r="N46" s="16"/>
      <c r="O46" s="16"/>
      <c r="P46" s="16"/>
      <c r="Q46" s="16"/>
      <c r="R46" s="16"/>
      <c r="S46" s="16"/>
      <c r="T46" s="16"/>
      <c r="U46" s="17"/>
      <c r="V46" s="17"/>
      <c r="W46" s="17"/>
      <c r="X46" s="17"/>
      <c r="Y46" s="16"/>
    </row>
    <row r="47" spans="1:25" x14ac:dyDescent="0.35">
      <c r="A47" s="18" t="s">
        <v>216</v>
      </c>
      <c r="C47" s="19"/>
      <c r="D47" s="19"/>
      <c r="E47" s="19"/>
      <c r="J47" s="17"/>
      <c r="K47" s="17"/>
      <c r="O47" s="20"/>
    </row>
    <row r="48" spans="1:25" ht="15" customHeight="1" x14ac:dyDescent="0.35">
      <c r="A48" s="19"/>
      <c r="B48" s="19"/>
      <c r="C48" s="19"/>
      <c r="D48" s="19"/>
      <c r="E48" s="19"/>
      <c r="J48" s="17"/>
      <c r="K48" s="17"/>
    </row>
    <row r="49" spans="1:21" x14ac:dyDescent="0.35">
      <c r="B49" s="21"/>
      <c r="C49" s="21"/>
      <c r="D49" s="21"/>
      <c r="E49" s="21"/>
      <c r="F49" s="22"/>
      <c r="G49" s="23"/>
      <c r="H49" s="24"/>
      <c r="I49" s="2"/>
      <c r="J49" s="17"/>
      <c r="K49" s="17"/>
      <c r="O49" s="28"/>
      <c r="P49" s="29"/>
      <c r="Q49" s="29"/>
      <c r="R49" s="29"/>
      <c r="S49" s="28"/>
      <c r="T49" s="28"/>
      <c r="U49" s="28"/>
    </row>
    <row r="50" spans="1:21" x14ac:dyDescent="0.35">
      <c r="B50" s="63" t="s">
        <v>225</v>
      </c>
      <c r="C50" s="63"/>
      <c r="D50" s="63"/>
      <c r="E50" s="63"/>
      <c r="F50" s="63"/>
      <c r="G50" s="63"/>
      <c r="O50" s="63"/>
      <c r="P50" s="63"/>
      <c r="Q50" s="63"/>
      <c r="R50" s="63"/>
      <c r="S50" s="63"/>
      <c r="T50" s="63"/>
      <c r="U50" s="63"/>
    </row>
    <row r="51" spans="1:21" x14ac:dyDescent="0.35">
      <c r="B51" s="64"/>
      <c r="C51" s="64"/>
      <c r="D51" s="64"/>
      <c r="E51" s="64"/>
      <c r="F51" s="64"/>
      <c r="G51" s="64"/>
      <c r="O51" s="64"/>
      <c r="P51" s="64"/>
      <c r="Q51" s="64"/>
      <c r="R51" s="64"/>
      <c r="S51" s="64"/>
      <c r="T51" s="64"/>
      <c r="U51" s="64"/>
    </row>
    <row r="52" spans="1:21" x14ac:dyDescent="0.35">
      <c r="B52" s="24"/>
      <c r="C52" s="24"/>
      <c r="D52" s="24"/>
      <c r="E52" s="24"/>
      <c r="F52" s="24"/>
      <c r="G52" s="24"/>
      <c r="O52" s="24"/>
      <c r="P52" s="24"/>
      <c r="Q52" s="24"/>
      <c r="R52" s="24"/>
      <c r="S52" s="24"/>
      <c r="T52" s="24"/>
      <c r="U52" s="24"/>
    </row>
    <row r="53" spans="1:21" ht="34.5" customHeight="1" x14ac:dyDescent="0.35">
      <c r="A53" s="65" t="s">
        <v>217</v>
      </c>
      <c r="B53" s="65"/>
      <c r="C53" s="68" t="s">
        <v>221</v>
      </c>
      <c r="D53" s="67"/>
      <c r="E53" s="67"/>
      <c r="F53" s="67"/>
      <c r="G53" s="67"/>
      <c r="H53" s="67"/>
      <c r="I53" s="67"/>
      <c r="J53" s="67"/>
    </row>
    <row r="54" spans="1:21" ht="31.5" customHeight="1" x14ac:dyDescent="0.35">
      <c r="A54" s="65" t="s">
        <v>218</v>
      </c>
      <c r="B54" s="65"/>
      <c r="C54" s="68" t="s">
        <v>222</v>
      </c>
      <c r="D54" s="67"/>
      <c r="E54" s="67"/>
      <c r="F54" s="67"/>
      <c r="G54" s="67"/>
      <c r="H54" s="67"/>
      <c r="I54" s="67"/>
      <c r="J54" s="67"/>
    </row>
    <row r="55" spans="1:21" ht="33" customHeight="1" x14ac:dyDescent="0.35">
      <c r="A55" s="65" t="s">
        <v>219</v>
      </c>
      <c r="B55" s="65"/>
      <c r="C55" s="66" t="s">
        <v>223</v>
      </c>
      <c r="D55" s="66"/>
      <c r="E55" s="66"/>
      <c r="F55" s="66"/>
      <c r="G55" s="67"/>
      <c r="H55" s="67"/>
      <c r="I55" s="67"/>
      <c r="J55" s="67"/>
    </row>
    <row r="56" spans="1:21" ht="30" customHeight="1" x14ac:dyDescent="0.35">
      <c r="A56" s="65" t="s">
        <v>220</v>
      </c>
      <c r="B56" s="65"/>
      <c r="C56" s="68" t="s">
        <v>224</v>
      </c>
      <c r="D56" s="67"/>
      <c r="E56" s="67"/>
      <c r="F56" s="67"/>
      <c r="G56" s="67"/>
      <c r="H56" s="67"/>
      <c r="I56" s="67"/>
      <c r="J56" s="67"/>
    </row>
    <row r="57" spans="1:21" x14ac:dyDescent="0.35">
      <c r="B57" s="25"/>
      <c r="C57" s="25"/>
      <c r="D57" s="25"/>
      <c r="E57" s="25"/>
    </row>
    <row r="58" spans="1:21" ht="17.25" customHeight="1" x14ac:dyDescent="0.35">
      <c r="B58" s="25"/>
      <c r="C58" s="25"/>
      <c r="D58" s="25"/>
      <c r="E58" s="25"/>
    </row>
    <row r="59" spans="1:21" x14ac:dyDescent="0.35">
      <c r="F59" s="26"/>
    </row>
  </sheetData>
  <mergeCells count="138">
    <mergeCell ref="A55:B55"/>
    <mergeCell ref="C55:F55"/>
    <mergeCell ref="G55:J55"/>
    <mergeCell ref="A56:B56"/>
    <mergeCell ref="C56:F56"/>
    <mergeCell ref="G56:J56"/>
    <mergeCell ref="A53:B53"/>
    <mergeCell ref="C53:F53"/>
    <mergeCell ref="G53:J53"/>
    <mergeCell ref="A54:B54"/>
    <mergeCell ref="C54:F54"/>
    <mergeCell ref="G54:J54"/>
    <mergeCell ref="F36:F37"/>
    <mergeCell ref="H36:H37"/>
    <mergeCell ref="X38:X40"/>
    <mergeCell ref="Y38:Y40"/>
    <mergeCell ref="B50:G50"/>
    <mergeCell ref="O50:U50"/>
    <mergeCell ref="B51:G51"/>
    <mergeCell ref="O51:U51"/>
    <mergeCell ref="R38:R40"/>
    <mergeCell ref="S38:S40"/>
    <mergeCell ref="T38:T40"/>
    <mergeCell ref="U38:U40"/>
    <mergeCell ref="V38:V40"/>
    <mergeCell ref="W38:W40"/>
    <mergeCell ref="L38:L40"/>
    <mergeCell ref="M38:M40"/>
    <mergeCell ref="N38:N40"/>
    <mergeCell ref="O38:O40"/>
    <mergeCell ref="P38:P40"/>
    <mergeCell ref="Q38:Q40"/>
    <mergeCell ref="A38:A40"/>
    <mergeCell ref="B38:B40"/>
    <mergeCell ref="C38:C40"/>
    <mergeCell ref="D38:D39"/>
    <mergeCell ref="E38:E40"/>
    <mergeCell ref="F38:F39"/>
    <mergeCell ref="H38:H39"/>
    <mergeCell ref="I38:I39"/>
    <mergeCell ref="K38:K40"/>
    <mergeCell ref="L36:L37"/>
    <mergeCell ref="U30:U33"/>
    <mergeCell ref="V30:V33"/>
    <mergeCell ref="W30:W33"/>
    <mergeCell ref="X30:X33"/>
    <mergeCell ref="Y30:Y33"/>
    <mergeCell ref="S30:S33"/>
    <mergeCell ref="T30:T33"/>
    <mergeCell ref="Y36:Y37"/>
    <mergeCell ref="S36:S37"/>
    <mergeCell ref="T36:T37"/>
    <mergeCell ref="U36:U37"/>
    <mergeCell ref="V36:V37"/>
    <mergeCell ref="W36:W37"/>
    <mergeCell ref="X36:X37"/>
    <mergeCell ref="M36:M37"/>
    <mergeCell ref="N36:N37"/>
    <mergeCell ref="O36:O37"/>
    <mergeCell ref="P36:P37"/>
    <mergeCell ref="Q36:Q37"/>
    <mergeCell ref="R36:R37"/>
    <mergeCell ref="A36:A37"/>
    <mergeCell ref="B36:B37"/>
    <mergeCell ref="C36:C37"/>
    <mergeCell ref="D36:D37"/>
    <mergeCell ref="E36:E37"/>
    <mergeCell ref="O30:O32"/>
    <mergeCell ref="P30:P33"/>
    <mergeCell ref="Q30:Q33"/>
    <mergeCell ref="R30:R33"/>
    <mergeCell ref="H30:H33"/>
    <mergeCell ref="I30:I33"/>
    <mergeCell ref="K30:K33"/>
    <mergeCell ref="L30:L33"/>
    <mergeCell ref="M30:M33"/>
    <mergeCell ref="N30:N33"/>
    <mergeCell ref="A30:A33"/>
    <mergeCell ref="B30:B33"/>
    <mergeCell ref="C30:C33"/>
    <mergeCell ref="D30:D33"/>
    <mergeCell ref="E30:E33"/>
    <mergeCell ref="F30:F33"/>
    <mergeCell ref="I36:I37"/>
    <mergeCell ref="J36:J37"/>
    <mergeCell ref="K36:K37"/>
    <mergeCell ref="V22:V23"/>
    <mergeCell ref="W22:W23"/>
    <mergeCell ref="Y22:Y23"/>
    <mergeCell ref="K22:K23"/>
    <mergeCell ref="L22:L23"/>
    <mergeCell ref="M22:M23"/>
    <mergeCell ref="N22:N23"/>
    <mergeCell ref="Q22:Q23"/>
    <mergeCell ref="R22:R23"/>
    <mergeCell ref="A22:A23"/>
    <mergeCell ref="B22:B23"/>
    <mergeCell ref="C22:C23"/>
    <mergeCell ref="D22:D23"/>
    <mergeCell ref="E22:E23"/>
    <mergeCell ref="F22:F23"/>
    <mergeCell ref="T15:T17"/>
    <mergeCell ref="U15:U17"/>
    <mergeCell ref="V15:V17"/>
    <mergeCell ref="H15:H17"/>
    <mergeCell ref="I15:I17"/>
    <mergeCell ref="J15:J17"/>
    <mergeCell ref="K15:K17"/>
    <mergeCell ref="L15:L17"/>
    <mergeCell ref="M15:M17"/>
    <mergeCell ref="A15:A17"/>
    <mergeCell ref="B15:B17"/>
    <mergeCell ref="C15:C17"/>
    <mergeCell ref="D15:D17"/>
    <mergeCell ref="E15:E17"/>
    <mergeCell ref="F15:F17"/>
    <mergeCell ref="S22:S23"/>
    <mergeCell ref="T22:T23"/>
    <mergeCell ref="U22:U23"/>
    <mergeCell ref="W15:W17"/>
    <mergeCell ref="X15:X17"/>
    <mergeCell ref="Y15:Y17"/>
    <mergeCell ref="N15:N17"/>
    <mergeCell ref="O15:O16"/>
    <mergeCell ref="P15:P17"/>
    <mergeCell ref="Q15:Q17"/>
    <mergeCell ref="R15:R17"/>
    <mergeCell ref="S15:S17"/>
    <mergeCell ref="A1:Y1"/>
    <mergeCell ref="A5:Y5"/>
    <mergeCell ref="C7:Y8"/>
    <mergeCell ref="C10:M10"/>
    <mergeCell ref="A12:F12"/>
    <mergeCell ref="H12:I12"/>
    <mergeCell ref="K12:N12"/>
    <mergeCell ref="O12:R12"/>
    <mergeCell ref="S12:W12"/>
    <mergeCell ref="X12:Y12"/>
  </mergeCells>
  <pageMargins left="0.7" right="0.7" top="0.75" bottom="0.75" header="0.3" footer="0.3"/>
  <pageSetup paperSize="9" scale="28" orientation="portrait" r:id="rId1"/>
  <rowBreaks count="2" manualBreakCount="2">
    <brk id="23" max="24" man="1"/>
    <brk id="40"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Reyes Ruiz</dc:creator>
  <cp:lastModifiedBy>Mauricio Arias Arias</cp:lastModifiedBy>
  <cp:lastPrinted>2022-04-05T21:44:34Z</cp:lastPrinted>
  <dcterms:created xsi:type="dcterms:W3CDTF">2015-06-05T18:19:34Z</dcterms:created>
  <dcterms:modified xsi:type="dcterms:W3CDTF">2022-04-05T21:50:28Z</dcterms:modified>
</cp:coreProperties>
</file>