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H\1_Informes_SDH\9_Pagina_web\"/>
    </mc:Choice>
  </mc:AlternateContent>
  <workbookProtection lockStructure="1"/>
  <bookViews>
    <workbookView xWindow="0" yWindow="0" windowWidth="28800" windowHeight="12000"/>
  </bookViews>
  <sheets>
    <sheet name="resumen" sheetId="1" r:id="rId1"/>
    <sheet name="Detalle" sheetId="2" r:id="rId2"/>
  </sheets>
  <externalReferences>
    <externalReference r:id="rId3"/>
  </externalReferences>
  <definedNames>
    <definedName name="_xlnm._FilterDatabase" localSheetId="1" hidden="1">Detalle!$B$7:$L$144</definedName>
  </definedNames>
  <calcPr calcId="162913"/>
  <pivotCaches>
    <pivotCache cacheId="17"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2" l="1"/>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4" i="2"/>
  <c r="Y45" i="2"/>
  <c r="Y46" i="2"/>
  <c r="Y47" i="2"/>
  <c r="Y48" i="2"/>
  <c r="Y49" i="2"/>
  <c r="Y50" i="2"/>
  <c r="Y51" i="2"/>
  <c r="Y53" i="2"/>
  <c r="Y54" i="2"/>
  <c r="Y55" i="2"/>
  <c r="Y56" i="2"/>
  <c r="Y58" i="2"/>
  <c r="Y59" i="2"/>
  <c r="Y60" i="2"/>
  <c r="Y61" i="2"/>
  <c r="Y62" i="2"/>
  <c r="Y63" i="2"/>
  <c r="Y64" i="2"/>
  <c r="Y66" i="2"/>
  <c r="Y67" i="2"/>
  <c r="Y68" i="2"/>
  <c r="Y69" i="2"/>
  <c r="Y70" i="2"/>
  <c r="Y71" i="2"/>
  <c r="Y72" i="2"/>
  <c r="Y73" i="2"/>
  <c r="Y74" i="2"/>
  <c r="Y75" i="2"/>
  <c r="Y76" i="2"/>
  <c r="Y77" i="2"/>
  <c r="Y78" i="2"/>
  <c r="Y79" i="2"/>
  <c r="Y80" i="2"/>
  <c r="Y81" i="2"/>
  <c r="Y82" i="2"/>
  <c r="Y83" i="2"/>
  <c r="Y84" i="2"/>
  <c r="Y85" i="2"/>
  <c r="Y87" i="2"/>
  <c r="Y88" i="2"/>
  <c r="Y89" i="2"/>
  <c r="Y90" i="2"/>
  <c r="Y91" i="2"/>
  <c r="Y92" i="2"/>
  <c r="Y93" i="2"/>
  <c r="Y94" i="2"/>
  <c r="Y95" i="2"/>
  <c r="Y96" i="2"/>
  <c r="Y97" i="2"/>
  <c r="Y98" i="2"/>
  <c r="Y99" i="2"/>
  <c r="Y100" i="2"/>
  <c r="Y101"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4" i="2"/>
  <c r="X45" i="2"/>
  <c r="X46" i="2"/>
  <c r="X47" i="2"/>
  <c r="X48" i="2"/>
  <c r="X49" i="2"/>
  <c r="X50" i="2"/>
  <c r="X51" i="2"/>
  <c r="X53" i="2"/>
  <c r="X54" i="2"/>
  <c r="X55" i="2"/>
  <c r="X56" i="2"/>
  <c r="X58" i="2"/>
  <c r="X59" i="2"/>
  <c r="X60" i="2"/>
  <c r="X61" i="2"/>
  <c r="X62" i="2"/>
  <c r="X63" i="2"/>
  <c r="X64" i="2"/>
  <c r="X66" i="2"/>
  <c r="X67" i="2"/>
  <c r="X68" i="2"/>
  <c r="X69" i="2"/>
  <c r="X70" i="2"/>
  <c r="X71" i="2"/>
  <c r="X72" i="2"/>
  <c r="X73" i="2"/>
  <c r="X74" i="2"/>
  <c r="X75" i="2"/>
  <c r="X76" i="2"/>
  <c r="X77" i="2"/>
  <c r="X78" i="2"/>
  <c r="X79" i="2"/>
  <c r="X80" i="2"/>
  <c r="X81" i="2"/>
  <c r="X82" i="2"/>
  <c r="X83" i="2"/>
  <c r="X84" i="2"/>
  <c r="X85" i="2"/>
  <c r="X87" i="2"/>
  <c r="X88" i="2"/>
  <c r="X89" i="2"/>
  <c r="X90" i="2"/>
  <c r="X91" i="2"/>
  <c r="X92" i="2"/>
  <c r="X93" i="2"/>
  <c r="X94" i="2"/>
  <c r="X95" i="2"/>
  <c r="X96" i="2"/>
  <c r="X97" i="2"/>
  <c r="X98" i="2"/>
  <c r="X99" i="2"/>
  <c r="X100" i="2"/>
  <c r="X101"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1"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8" i="2"/>
  <c r="U139" i="2"/>
  <c r="U140" i="2"/>
  <c r="U141" i="2"/>
  <c r="U142" i="2"/>
  <c r="U143" i="2"/>
  <c r="U144"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alcChain>
</file>

<file path=xl/sharedStrings.xml><?xml version="1.0" encoding="utf-8"?>
<sst xmlns="http://schemas.openxmlformats.org/spreadsheetml/2006/main" count="1979" uniqueCount="472">
  <si>
    <t>Modalidad</t>
  </si>
  <si>
    <t>Contratación directa</t>
  </si>
  <si>
    <t>Contratación Directa (con ofertas)</t>
  </si>
  <si>
    <t>Licitación pública</t>
  </si>
  <si>
    <t>Mínima cuantía</t>
  </si>
  <si>
    <t>Selección Abreviada - Acuerdo Marco</t>
  </si>
  <si>
    <t>Total general</t>
  </si>
  <si>
    <t>Selección abreviada subasta inversa</t>
  </si>
  <si>
    <t>Fuente: Datos Abiertos, BogData</t>
  </si>
  <si>
    <t>Directa Prestacion Servicios Profesionales Y Apoyo A La Gestión</t>
  </si>
  <si>
    <t>0111-01</t>
  </si>
  <si>
    <t>0111-04</t>
  </si>
  <si>
    <t>Mínima Cuantía - Grandes Superficies</t>
  </si>
  <si>
    <t>SECOP_II</t>
  </si>
  <si>
    <t>TVEC</t>
  </si>
  <si>
    <t>No. Contratos/Conv</t>
  </si>
  <si>
    <t>Corte: 01/09/2022 - 30/09/2022</t>
  </si>
  <si>
    <t>Secretaría Distrital de Hacienda
Gestión Contractual Septiembre 2022</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</si>
  <si>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</si>
  <si>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</si>
  <si>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</si>
  <si>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</si>
  <si>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</si>
  <si>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</si>
  <si>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</si>
  <si>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</si>
  <si>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</si>
  <si>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</si>
  <si>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</si>
  <si>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</si>
  <si>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SDH-CD-0096-2022</t>
  </si>
  <si>
    <t>SDH-CD-0114-2022</t>
  </si>
  <si>
    <t>SDH-CD-0112-2022</t>
  </si>
  <si>
    <t>SDH-CD-0106-2022</t>
  </si>
  <si>
    <t>SDH-SMINC-0049-2022</t>
  </si>
  <si>
    <t>OC-95509</t>
  </si>
  <si>
    <t>SDH-CD-0107-2022</t>
  </si>
  <si>
    <t>SDH-CD-0074-2022</t>
  </si>
  <si>
    <t>SDH-CD-0118-2022</t>
  </si>
  <si>
    <t>SDH-SIE-0014-2022 (Presentación de oferta)</t>
  </si>
  <si>
    <t>SDH-CD-0113-2022</t>
  </si>
  <si>
    <t>OC-95631</t>
  </si>
  <si>
    <t>SDH-CD-0117-2022</t>
  </si>
  <si>
    <t>SDH-CD-0122-2022</t>
  </si>
  <si>
    <t>SDH-CMA-0002-2022 (Presentación de oferta)</t>
  </si>
  <si>
    <t>SDH-CD-0127-2022</t>
  </si>
  <si>
    <t>SDH-CD-0119-2022</t>
  </si>
  <si>
    <t>SDH-CD-0128-2022</t>
  </si>
  <si>
    <t>SDH-CD-0133-2022</t>
  </si>
  <si>
    <t>SDH-CD-0129-2022</t>
  </si>
  <si>
    <t>SDH-SMINC-0054-2022</t>
  </si>
  <si>
    <t>OC-96022</t>
  </si>
  <si>
    <t>SDH-SMINC-0050-2022</t>
  </si>
  <si>
    <t>SDH-SMINC-0056-2022</t>
  </si>
  <si>
    <t>SDH-CD-0110-2022</t>
  </si>
  <si>
    <t>SDH-CD-0135-2022</t>
  </si>
  <si>
    <t>OC-96169</t>
  </si>
  <si>
    <t>SDH-SMINC-0044-2022</t>
  </si>
  <si>
    <t>SDH-CD-0126-2022</t>
  </si>
  <si>
    <t>SDH-CD-0125-2022</t>
  </si>
  <si>
    <t>SDH-CD-0124-2022</t>
  </si>
  <si>
    <t>SDH-SMINC-0051-2022</t>
  </si>
  <si>
    <t>SDH-SMINC-0048-2022</t>
  </si>
  <si>
    <t>SDH-SIE-0015-2022 (Presentación de oferta)</t>
  </si>
  <si>
    <t>SDH-LP-0005-2022 (Presentación de oferta)</t>
  </si>
  <si>
    <t>SDH-CD-0137-2022</t>
  </si>
  <si>
    <t>SDH-CD-0145-2022</t>
  </si>
  <si>
    <t>SDH-CD-0146-2022</t>
  </si>
  <si>
    <t>SDH-CD-0143-2022</t>
  </si>
  <si>
    <t>SDH-CD-0134-2022</t>
  </si>
  <si>
    <t>SDH-CD-0132-2022</t>
  </si>
  <si>
    <t>SDH-CD-0148-2022</t>
  </si>
  <si>
    <t>SDH-CD-0136-2022</t>
  </si>
  <si>
    <t>SDH-CD-0139-2022</t>
  </si>
  <si>
    <t>SDH-CD-0144-2022</t>
  </si>
  <si>
    <t>OC-96432</t>
  </si>
  <si>
    <t>SDH-CD-0121-2022</t>
  </si>
  <si>
    <t>SDH-SMINC-0053-2022</t>
  </si>
  <si>
    <t>SDH-CD-0154-2022</t>
  </si>
  <si>
    <t>SDH-CD-0153-2022</t>
  </si>
  <si>
    <t>SDH-CD-0138-2022</t>
  </si>
  <si>
    <t>SDH-SIE-0016-2022 (Presentación de oferta)</t>
  </si>
  <si>
    <t>SDH-CD-0140-2022</t>
  </si>
  <si>
    <t>SDH-CD-0173-2022</t>
  </si>
  <si>
    <t>SDH-CD-0172-2022</t>
  </si>
  <si>
    <t>SDH-CD-0149-2022</t>
  </si>
  <si>
    <t>SDH-CD-160-2022</t>
  </si>
  <si>
    <t>SDH-CD-0170-2022</t>
  </si>
  <si>
    <t>SDH-SIE-0017-2022 (Presentación de oferta)</t>
  </si>
  <si>
    <t>SDH-CD-0162-2022</t>
  </si>
  <si>
    <t>SDH-CD-0163-2022</t>
  </si>
  <si>
    <t>SDH-CD-0169-2022</t>
  </si>
  <si>
    <t>SDH-CD-0166-2022</t>
  </si>
  <si>
    <t>SDH-CD-0168-2022</t>
  </si>
  <si>
    <t>SDH-CD-0158-2022</t>
  </si>
  <si>
    <t>SDH-CD-0152-2022</t>
  </si>
  <si>
    <t>SDH-CD-0165-2022</t>
  </si>
  <si>
    <t>SDH-CD-0174-2022</t>
  </si>
  <si>
    <t>SDH-CD-0157-2022</t>
  </si>
  <si>
    <t>SDH-CD-0151-2022</t>
  </si>
  <si>
    <t>SDH-CD-0178-2022</t>
  </si>
  <si>
    <t>SDH-CD-0111-2022</t>
  </si>
  <si>
    <t>SDH-CD-0161-2022</t>
  </si>
  <si>
    <t>SDH-CD-0181-2022</t>
  </si>
  <si>
    <t>SDH-CD-0182-2022</t>
  </si>
  <si>
    <t>SDH-CD-0159-2022</t>
  </si>
  <si>
    <t>SDH-CD-0171-2022</t>
  </si>
  <si>
    <t>SDH-CD-0120-2022</t>
  </si>
  <si>
    <t>SDH-CD-0164-2022</t>
  </si>
  <si>
    <t>SDH-CD-0184-2022</t>
  </si>
  <si>
    <t>SDH-CD-0147-2022</t>
  </si>
  <si>
    <t>SDH-CD-0167-2022</t>
  </si>
  <si>
    <t>SDH-CD-0190-2022</t>
  </si>
  <si>
    <t>NÚMERO DE CONSTANCIA SECOP</t>
  </si>
  <si>
    <t>Link SECOP</t>
  </si>
  <si>
    <t>https://community.secop.gov.co/Public/Tendering/OpportunityDetail/Index?noticeUID=CO1.NTC.3144606&amp;isFromPublicArea=True&amp;isModal=true&amp;asPopupView=true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</si>
  <si>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</si>
  <si>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</si>
  <si>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</si>
  <si>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https://community.secop.gov.co/Public/Tendering/OpportunityDetail/Index?noticeUID=CO1.NTC.3110080&amp;isFromPublicArea=True&amp;isModal=true&amp;asPopupView=true</t>
  </si>
  <si>
    <t>https://www.colombiacompra.gov.co/tienda-virtual-del-estado-colombiano/ordenes-compra/95509</t>
  </si>
  <si>
    <t>https://community.secop.gov.co/Public/Tendering/OpportunityDetail/Index?noticeUID=CO1.NTC.3230764&amp;isFromPublicArea=True&amp;isModal=true&amp;asPopupView=true</t>
  </si>
  <si>
    <t>https://community.secop.gov.co/Public/Tendering/OpportunityDetail/Index?noticeUID=CO1.NTC.3170870&amp;isFromPublicArea=True&amp;isModal=true&amp;asPopupView=true</t>
  </si>
  <si>
    <t>https://community.secop.gov.co/Public/Tendering/OpportunityDetail/Index?noticeUID=CO1.NTC.3236039&amp;isFromPublicArea=True&amp;isModal=true&amp;asPopupView=true</t>
  </si>
  <si>
    <t>https://community.secop.gov.co/Public/Tendering/OpportunityDetail/Index?noticeUID=CO1.NTC.3098208&amp;isFromPublicArea=True&amp;isModal=true&amp;asPopupView=true</t>
  </si>
  <si>
    <t>https://community.secop.gov.co/Public/Tendering/OpportunityDetail/Index?noticeUID=CO1.NTC.3239187&amp;isFromPublicArea=True&amp;isModal=true&amp;asPopupView=true</t>
  </si>
  <si>
    <t>https://www.colombiacompra.gov.co/tienda-virtual-del-estado-colombiano/ordenes-compra/95631</t>
  </si>
  <si>
    <t>https://community.secop.gov.co/Public/Tendering/OpportunityDetail/Index?noticeUID=CO1.NTC.3248987&amp;isFromPublicArea=True&amp;isModal=true&amp;asPopupView=true</t>
  </si>
  <si>
    <t>https://community.secop.gov.co/Public/Tendering/OpportunityDetail/Index?noticeUID=CO1.NTC.3249807&amp;isFromPublicArea=True&amp;isModal=true&amp;asPopupView=true</t>
  </si>
  <si>
    <t>https://community.secop.gov.co/Public/Tendering/OpportunityDetail/Index?noticeUID=CO1.NTC.3099809&amp;isFromPublicArea=True&amp;isModal=true&amp;asPopupView=true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</si>
  <si>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</si>
  <si>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</si>
  <si>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https://community.secop.gov.co/Public/Tendering/OpportunityDetail/Index?noticeUID=CO1.NTC.3267286&amp;isFromPublicArea=True&amp;isModal=true&amp;asPopupView=true</t>
  </si>
  <si>
    <t>https://community.secop.gov.co/Public/Tendering/OpportunityDetail/Index?noticeUID=CO1.NTC.3269282&amp;isFromPublicArea=True&amp;isModal=true&amp;asPopupView=true</t>
  </si>
  <si>
    <t>https://community.secop.gov.co/Public/Tendering/OpportunityDetail/Index?noticeUID=CO1.NTC.3268863&amp;isFromPublicArea=True&amp;isModal=true&amp;asPopupView=true</t>
  </si>
  <si>
    <t>https://community.secop.gov.co/Public/Tendering/OpportunityDetail/Index?noticeUID=CO1.NTC.3194837&amp;isFromPublicArea=True&amp;isModal=true&amp;asPopupView=true</t>
  </si>
  <si>
    <t>https://www.colombiacompra.gov.co/tienda-virtual-del-estado-colombiano/ordenes-compra/96022</t>
  </si>
  <si>
    <t>https://community.secop.gov.co/Public/Tendering/OpportunityDetail/Index?noticeUID=CO1.NTC.3152018&amp;isFromPublicArea=True&amp;isModal=true&amp;asPopupView=true</t>
  </si>
  <si>
    <t>https://community.secop.gov.co/Public/Tendering/OpportunityDetail/Index?noticeUID=CO1.NTC.3204735&amp;isFromPublicArea=True&amp;isModal=true&amp;asPopupView=true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</si>
  <si>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</si>
  <si>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https://community.secop.gov.co/Public/Tendering/OpportunityDetail/Index?noticeUID=CO1.NTC.3285542&amp;isFromPublicArea=True&amp;isModal=true&amp;asPopupView=true</t>
  </si>
  <si>
    <t>https://www.colombiacompra.gov.co/tienda-virtual-del-estado-colombiano/ordenes-compra/96169</t>
  </si>
  <si>
    <t>https://community.secop.gov.co/Public/Tendering/OpportunityDetail/Index?noticeUID=CO1.NTC.3122274&amp;isFromPublicArea=True&amp;isModal=true&amp;asPopupView=true</t>
  </si>
  <si>
    <t>https://community.secop.gov.co/Public/Tendering/OpportunityDetail/Index?noticeUID=CO1.NTC.3295305&amp;isFromPublicArea=True&amp;isModal=true&amp;asPopupView=true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</si>
  <si>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</si>
  <si>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</si>
  <si>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https://community.secop.gov.co/Public/Tendering/OpportunityDetail/Index?noticeUID=CO1.NTC.3188791&amp;isFromPublicArea=True&amp;isModal=true&amp;asPopupView=true</t>
  </si>
  <si>
    <t>https://community.secop.gov.co/Public/Tendering/OpportunityDetail/Index?noticeUID=CO1.NTC.3158138&amp;isFromPublicArea=True&amp;isModal=true&amp;asPopupView=true</t>
  </si>
  <si>
    <t>https://community.secop.gov.co/Public/Tendering/OpportunityDetail/Index?noticeUID=CO1.NTC.3134202&amp;isFromPublicArea=True&amp;isModal=true&amp;asPopupView=true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</si>
  <si>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</si>
  <si>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https://community.secop.gov.co/Public/Tendering/OpportunityDetail/Index?noticeUID=CO1.NTC.3306067&amp;isFromPublicArea=True&amp;isModal=true&amp;asPopupView=true</t>
  </si>
  <si>
    <t>https://community.secop.gov.co/Public/Tendering/OpportunityDetail/Index?noticeUID=CO1.NTC.3306946&amp;isFromPublicArea=True&amp;isModal=true&amp;asPopupView=true</t>
  </si>
  <si>
    <t>https://community.secop.gov.co/Public/Tendering/OpportunityDetail/Index?noticeUID=CO1.NTC.3306988&amp;isFromPublicArea=True&amp;isModal=true&amp;asPopupView=true</t>
  </si>
  <si>
    <t>https://community.secop.gov.co/Public/Tendering/OpportunityDetail/Index?noticeUID=CO1.NTC.3307688&amp;isFromPublicArea=True&amp;isModal=true&amp;asPopupView=true</t>
  </si>
  <si>
    <t>https://community.secop.gov.co/Public/Tendering/OpportunityDetail/Index?noticeUID=CO1.NTC.3305604&amp;isFromPublicArea=True&amp;isModal=true&amp;asPopupView=true</t>
  </si>
  <si>
    <t>https://community.secop.gov.co/Public/Tendering/OpportunityDetail/Index?noticeUID=CO1.NTC.3307896&amp;isFromPublicArea=True&amp;isModal=true&amp;asPopupView=true</t>
  </si>
  <si>
    <t>https://community.secop.gov.co/Public/Tendering/OpportunityDetail/Index?noticeUID=CO1.NTC.3311166&amp;isFromPublicArea=True&amp;isModal=true&amp;asPopupView=true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</si>
  <si>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</si>
  <si>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</si>
  <si>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https://community.secop.gov.co/Public/Tendering/OpportunityDetail/Index?noticeUID=CO1.NTC.3314271&amp;isFromPublicArea=True&amp;isModal=true&amp;asPopupView=true</t>
  </si>
  <si>
    <t>https://www.colombiacompra.gov.co/tienda-virtual-del-estado-colombiano/ordenes-compra/96432</t>
  </si>
  <si>
    <t>https://community.secop.gov.co/Public/Tendering/OpportunityDetail/Index?noticeUID=CO1.NTC.3288115&amp;isFromPublicArea=True&amp;isModal=true&amp;asPopupView=true</t>
  </si>
  <si>
    <t>https://community.secop.gov.co/Public/Tendering/OpportunityDetail/Index?noticeUID=CO1.NTC.3206945&amp;isFromPublicArea=True&amp;isModal=true&amp;asPopupView=true</t>
  </si>
  <si>
    <t>https://community.secop.gov.co/Public/Tendering/OpportunityDetail/Index?noticeUID=CO1.NTC.3316893&amp;isFromPublicArea=True&amp;isModal=true&amp;asPopupView=true</t>
  </si>
  <si>
    <t>https://community.secop.gov.co/Public/Tendering/OpportunityDetail/Index?noticeUID=CO1.NTC.3317291&amp;isFromPublicArea=True&amp;isModal=true&amp;asPopupView=true</t>
  </si>
  <si>
    <t>https://community.secop.gov.co/Public/Tendering/OpportunityDetail/Index?noticeUID=CO1.NTC.3314276&amp;isFromPublicArea=True&amp;isModal=true&amp;asPopupView=true</t>
  </si>
  <si>
    <t>https://community.secop.gov.co/Public/Tendering/OpportunityDetail/Index?noticeUID=CO1.NTC.3172903&amp;isFromPublicArea=True&amp;isModal=true&amp;asPopupView=true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</si>
  <si>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</si>
  <si>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https://community.secop.gov.co/Public/Tendering/OpportunityDetail/Index?noticeUID=CO1.NTC.3323206&amp;isFromPublicArea=True&amp;isModal=true&amp;asPopupView=true</t>
  </si>
  <si>
    <t>https://community.secop.gov.co/Public/Tendering/OpportunityDetail/Index?noticeUID=CO1.NTC.3316983&amp;isFromPublicArea=True&amp;isModal=true&amp;asPopupView=true</t>
  </si>
  <si>
    <t>https://community.secop.gov.co/Public/Tendering/OpportunityDetail/Index?noticeUID=CO1.NTC.3317732&amp;isFromPublicArea=True&amp;isModal=true&amp;asPopupView=true</t>
  </si>
  <si>
    <t>https://community.secop.gov.co/Public/Tendering/OpportunityDetail/Index?noticeUID=CO1.NTC.3318011&amp;isFromPublicArea=True&amp;isModal=true&amp;asPopupView=true</t>
  </si>
  <si>
    <t>https://community.secop.gov.co/Public/Tendering/OpportunityDetail/Index?noticeUID=CO1.NTC.3317869&amp;isFromPublicArea=True&amp;isModal=true&amp;asPopupView=true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</si>
  <si>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</si>
  <si>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https://community.secop.gov.co/Public/Tendering/OpportunityDetail/Index?noticeUID=CO1.NTC.3321415&amp;isFromPublicArea=True&amp;isModal=true&amp;asPopupView=true</t>
  </si>
  <si>
    <t>https://community.secop.gov.co/Public/Tendering/OpportunityDetail/Index?noticeUID=CO1.NTC.3321416&amp;isFromPublicArea=True&amp;isModal=true&amp;asPopupView=true</t>
  </si>
  <si>
    <t>https://community.secop.gov.co/Public/Tendering/OpportunityDetail/Index?noticeUID=CO1.NTC.3322312&amp;isFromPublicArea=True&amp;isModal=true&amp;asPopupView=true</t>
  </si>
  <si>
    <t>https://community.secop.gov.co/Public/Tendering/OpportunityDetail/Index?noticeUID=CO1.NTC.3322803&amp;isFromPublicArea=True&amp;isModal=true&amp;asPopupView=true</t>
  </si>
  <si>
    <t>https://community.secop.gov.co/Public/Tendering/OpportunityDetail/Index?noticeUID=CO1.NTC.3323143&amp;isFromPublicArea=True&amp;isModal=true&amp;asPopupView=true</t>
  </si>
  <si>
    <t>https://community.secop.gov.co/Public/Tendering/OpportunityDetail/Index?noticeUID=CO1.NTC.3323844&amp;isFromPublicArea=True&amp;isModal=true&amp;asPopupView=true</t>
  </si>
  <si>
    <t>https://community.secop.gov.co/Public/Tendering/OpportunityDetail/Index?noticeUID=CO1.NTC.3319342&amp;isFromPublicArea=True&amp;isModal=true&amp;asPopupView=true</t>
  </si>
  <si>
    <t>https://community.secop.gov.co/Public/Tendering/OpportunityDetail/Index?noticeUID=CO1.NTC.3323427&amp;isFromPublicArea=True&amp;isModal=true&amp;asPopupView=true</t>
  </si>
  <si>
    <t>https://community.secop.gov.co/Public/Tendering/OpportunityDetail/Index?noticeUID=CO1.NTC.3325289&amp;isFromPublicArea=True&amp;isModal=true&amp;asPopupView=true</t>
  </si>
  <si>
    <t>https://community.secop.gov.co/Public/Tendering/OpportunityDetail/Index?noticeUID=CO1.NTC.3326131&amp;isFromPublicArea=True&amp;isModal=true&amp;asPopupView=true</t>
  </si>
  <si>
    <t>https://community.secop.gov.co/Public/Tendering/OpportunityDetail/Index?noticeUID=CO1.NTC.3325443&amp;isFromPublicArea=True&amp;isModal=true&amp;asPopupView=true</t>
  </si>
  <si>
    <t>https://community.secop.gov.co/Public/Tendering/OpportunityDetail/Index?noticeUID=CO1.NTC.3329172&amp;isFromPublicArea=True&amp;isModal=true&amp;asPopupView=true</t>
  </si>
  <si>
    <t>https://community.secop.gov.co/Public/Tendering/OpportunityDetail/Index?noticeUID=CO1.NTC.3205642&amp;isFromPublicArea=True&amp;isModal=true&amp;asPopupView=true</t>
  </si>
  <si>
    <t>https://community.secop.gov.co/Public/Tendering/OpportunityDetail/Index?noticeUID=CO1.NTC.3321611&amp;isFromPublicArea=True&amp;isModal=true&amp;asPopupView=true</t>
  </si>
  <si>
    <t>https://community.secop.gov.co/Public/Tendering/OpportunityDetail/Index?noticeUID=CO1.NTC.3332317&amp;isFromPublicArea=True&amp;isModal=true&amp;asPopupView=true</t>
  </si>
  <si>
    <t>https://community.secop.gov.co/Public/Tendering/OpportunityDetail/Index?noticeUID=CO1.NTC.3336472&amp;isFromPublicArea=True&amp;isModal=true&amp;asPopupView=true</t>
  </si>
  <si>
    <t>https://community.secop.gov.co/Public/Tendering/OpportunityDetail/Index?noticeUID=CO1.NTC.3334209&amp;isFromPublicArea=True&amp;isModal=true&amp;asPopupView=true</t>
  </si>
  <si>
    <t>https://community.secop.gov.co/Public/Tendering/OpportunityDetail/Index?noticeUID=CO1.NTC.3334739&amp;isFromPublicArea=True&amp;isModal=true&amp;asPopupView=true</t>
  </si>
  <si>
    <t>https://community.secop.gov.co/Public/Tendering/OpportunityDetail/Index?noticeUID=CO1.NTC.3338305&amp;isFromPublicArea=True&amp;isModal=true&amp;asPopupView=true</t>
  </si>
  <si>
    <t>https://community.secop.gov.co/Public/Tendering/OpportunityDetail/Index?noticeUID=CO1.NTC.3336272&amp;isFromPublicArea=True&amp;isModal=true&amp;asPopupView=true</t>
  </si>
  <si>
    <t>https://community.secop.gov.co/Public/Tendering/OpportunityDetail/Index?noticeUID=CO1.NTC.3336257&amp;isFromPublicArea=True&amp;isModal=true&amp;asPopupView=true</t>
  </si>
  <si>
    <t>https://community.secop.gov.co/Public/Tendering/OpportunityDetail/Index?noticeUID=CO1.NTC.3337031&amp;isFromPublicArea=True&amp;isModal=true&amp;asPopupView=true</t>
  </si>
  <si>
    <t>https://community.secop.gov.co/Public/Tendering/OpportunityDetail/Index?noticeUID=CO1.NTC.3338407&amp;isFromPublicArea=True&amp;isModal=true&amp;asPopupView=true</t>
  </si>
  <si>
    <t>https://community.secop.gov.co/Public/Tendering/OpportunityDetail/Index?noticeUID=CO1.NTC.3344474&amp;isFromPublicArea=True&amp;isModal=true&amp;asPopupView=true</t>
  </si>
  <si>
    <t>Concurso De Méritos Abierto</t>
  </si>
  <si>
    <t>Prestación de servicios</t>
  </si>
  <si>
    <t>Compraventa</t>
  </si>
  <si>
    <t>Prestación de Servicios</t>
  </si>
  <si>
    <t>Consultoría</t>
  </si>
  <si>
    <t>Suministros</t>
  </si>
  <si>
    <t>Seguros</t>
  </si>
  <si>
    <t>Prestación de servicios Profesionales</t>
  </si>
  <si>
    <t>VALOR INICIAL</t>
  </si>
  <si>
    <t>OBSERVACIONES VALOR</t>
  </si>
  <si>
    <t>FORMA DE PAGO</t>
  </si>
  <si>
    <t>PLAZO INICIAL</t>
  </si>
  <si>
    <t>OTRO PLAZO</t>
  </si>
  <si>
    <t>FECHA SUSCRIPCIÓN CONTRATO</t>
  </si>
  <si>
    <t>FECHALEGALIZACIONCONTRATO</t>
  </si>
  <si>
    <t>FECHA REAL INICIO CONTRATO</t>
  </si>
  <si>
    <t>FECHA DE TERMINACION PLANEADA</t>
  </si>
  <si>
    <t>DESPACHO SECRETARIO DISTRITAL DE HDA.</t>
  </si>
  <si>
    <t>SUBD. EDUCACION TRIBUTARIA Y SERVICIO</t>
  </si>
  <si>
    <t>SUBD. TALENTO HUMANO</t>
  </si>
  <si>
    <t>SUBD. PLANEACION E INTELIGENCIA TRIB</t>
  </si>
  <si>
    <t>SUBD. INFRAESTRUCTURA TIC</t>
  </si>
  <si>
    <t>SUBD. COBRO TRIBUTARIO</t>
  </si>
  <si>
    <t>FONDO CUENTA CONCEJO DE BOGOTA, D.C.</t>
  </si>
  <si>
    <t>SUBD. DESARROLLO SOCIAL</t>
  </si>
  <si>
    <t>SUBD. ASUNTOS CONTRACTUALES</t>
  </si>
  <si>
    <t>OF. ASESORA DE COMUNICACIONES</t>
  </si>
  <si>
    <t>SUBD. SERVICIOS TIC</t>
  </si>
  <si>
    <t>OF. OPERACIONES FINANCIERAS</t>
  </si>
  <si>
    <t>SUBD. FINANZAS DISTRITALES</t>
  </si>
  <si>
    <t>SUBD. ADMINISTRATIVA Y FINANCIERA</t>
  </si>
  <si>
    <t>DESPACHO DIR. GESTION CORPORATIVA</t>
  </si>
  <si>
    <t>SUBD. GESTION JUDICIAL</t>
  </si>
  <si>
    <t>OF. ASESORA DE PLANEACION</t>
  </si>
  <si>
    <t>Prestar servicios de apoyo a la gestión apoyando los trámites decarácter administrativo, que permiten atender los requerimientos deinformación del Sistema Distrital Bogotá Solidaria y la EstrategiaIntegral de Ingreso Mínimo Garantizado.</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</si>
  <si>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</si>
  <si>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</si>
  <si>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especializados en la estabilización deBogData y brindar el soporte de la mesa de ayuda para contribuyentes deBogotá.</t>
  </si>
  <si>
    <t>Proveer medios magnéticos para copias de respaldo para la SecretaríaDistrital de Hacienda.</t>
  </si>
  <si>
    <t>Prestar los servicios de actualización, mantenimiento y soporte para laslicencias del Software de Georreferenciación</t>
  </si>
  <si>
    <t>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t>
  </si>
  <si>
    <t>Prestar servicios para la gestión de correspondencia y mensajeríaexpresa masiva para el Concejo de Bogotá</t>
  </si>
  <si>
    <t>Prestar servicios profesionales altamente calificados para asesorar yacompañar el análisis y generación de recomendaciones para optimizar lagestión de fiducias</t>
  </si>
  <si>
    <t>Prestar los servicios de mantenimiento preventivo, correctivo y soportetécnico a los Aires Acondicionados y UPS del Concejo de Bogotá D.C., asícomo a los elementos que soportan dicha infraestructura tecnológica enel centro de cómputo y centros de cableado de la Corporación, deconformidad con lo establecido en el Pliego de Condiciones</t>
  </si>
  <si>
    <t>Prestar servicios profesionales para desarrollar las actividades deejecución, seguimiento a la gestión y desarrollo de los procesos decobro, recobro y pago de incapacidades para la Subdirección del TalentoHumano.</t>
  </si>
  <si>
    <t>Prestar los servicios de administración y soporte técnico para todos losproductos Microsoft instalados o por instalar en el Concejo de Bogotá</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</si>
  <si>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</si>
  <si>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Prestar los servicios de actualización, mantenimiento y soporte para laslicencias del Software SPSS</t>
  </si>
  <si>
    <t>Definir los lineamientos y la estrategia para la formulación del Plan derecuperación de desastres TIC del Concejo de Bogotá D.C.</t>
  </si>
  <si>
    <t>Prestar servicios profesionales de apoyo jurídico en temas contractualesen la Subdirección de Asuntos Contractuales.</t>
  </si>
  <si>
    <t>Prestar los servicios profesionales para desarrollar y ejecutar lasactividades relacionadas con el proceso de provisión de empleos de laplanta de personal de la Secretaría Distrital de Hacienda.</t>
  </si>
  <si>
    <t>Prestar servicios profesionales en el seguimiento de las actividades delplan de acción que se encuentren a cargo de la Mesa Directiva.</t>
  </si>
  <si>
    <t>Prestar servicios de renovación, mantenimiento y soporte para laslicencias del sitio WEB e intranet y de streaming del Concejo de BogotáD.C.</t>
  </si>
  <si>
    <t>Prestar servicios profesionales jurídicos en temas administrativos y contractuales de competencia de la Subdirección de Asuntos Contractuales de la Secretaría Distrital de Hacienda</t>
  </si>
  <si>
    <t>Divulgar información a través de piezas comunicativas, con el fin deconcientizar a consumidores y distribuidores sobre la necesidad deevitar el consumo de productos de origen ilícito o de contrabando, deconformidad con lo establecido en la invitación pública.</t>
  </si>
  <si>
    <t>Adquirir papel para las impresoras de la Secretaría Distrital deHacienda</t>
  </si>
  <si>
    <t>Prestar el servicio de gestión integral de residuos peligrosos delconcejo de Bogotá</t>
  </si>
  <si>
    <t>Prestar el servicio para permitir el acceso a la información de losproductos publicados a través de Internet con el fin de utilizar lamisma  para realizar valoraciones, simulaciones, análisis, cálculos uotros.</t>
  </si>
  <si>
    <t>Prestar los servicios profesionales a la Subdirección de FinanzasDistritales de la Direccion Distrital de Presupuesto, para el apoyo,consolidacion, analisis y gestion de las bases de datos de informacion presupuestal de todo el distrito capital.</t>
  </si>
  <si>
    <t>Prestar servicios de apoyo a la gestión para el soporte y manejo de loscomponentes tecnológicos requeridos en el cumplimiento de lasactividades de gestión normativa y control político a cargo de laCorporación.</t>
  </si>
  <si>
    <t>Prestar los servicios en la Nube de Oracle para los productos de laSecretaría Distrital de Hacienda.</t>
  </si>
  <si>
    <t>Proveer de elementos ergonómicos para los puestos de trabajo de losservidores públicos de la Secretaría Distrital de Hacienda</t>
  </si>
  <si>
    <t>Prestar servicios a la Subdirección de Asuntos Contractuales en lasensibilización y apropiación del uso de la plataforma tecnológica.SECOP II, Tienda Virtual del Estado Colombiano (TVEC) y SECOP I, en elmarco del fortalecimiento de la gestión administrativa.</t>
  </si>
  <si>
    <t>Prestar los servicios profesionales para el apoyo en el desarrollo deactividades de seguimiento a las actuaciones administrativas,radicaciones virtuales, respuesta de peticiones y realización deinformes</t>
  </si>
  <si>
    <t>Prestar servicios profesionales para el apoyo a la gestión de peticionesciudadanas (SDQS), recibidas por el sistema Bogota te Escucha teniendoen cuenta el marco jurídico aplicable y los lineamientos de servicio dela Secretaria Distrital de Hacienda.</t>
  </si>
  <si>
    <t>Prestar los servicios de mantenimiento preventivo y correctivo a alsistema de generación y transferencia eléctrica de emergencia  delConcejo de Bogotá D.C</t>
  </si>
  <si>
    <t>Proveer elementos e insumos necesarios para atender los primerosauxilios y dotar los botiquines del Concejo de Bogotá D.C.</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</si>
  <si>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</si>
  <si>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</si>
  <si>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servicios profesionales como intérprete en lengua de señas paralas actividades y procesos que requiera el Concejo de Bogotá.</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</si>
  <si>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</si>
  <si>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Prestar los servicios profesionales para el desarrollo de los procesosdefinidos en el marco de la gestión jurídica y judicial de laCorporación</t>
  </si>
  <si>
    <t>Prestar servicios profesionales para apoyar el cumplimiento de los rolesque la Oficina de Control Interno desarrolla en el Concejo de BogotáD.C., los cuales se realizan en el marco de las auditorias internas.</t>
  </si>
  <si>
    <t>Prestar los servicios de actualización, mantenimiento y soporte para laslicencias de Software Estadístico</t>
  </si>
  <si>
    <t>Prestar los servicios profesionales para el análisis jurídico de losactos administrativos que requieran viabilidad de la Dirección TécnicaJurídica del Concejo de Bogotá.</t>
  </si>
  <si>
    <t>Prestar los servicios de apoyo a la gestión para realizar el proceso derevisión y verificación de las actas sucintas y transcritas, tramitadasen el marco del proceso de relatoría y en la transición al nuevo sistemadel modelo de gestión de información.</t>
  </si>
  <si>
    <t>Prestar los servicios de mantenimiento, actualización, soporte técnicoespecializado y servicios especiales con el suministro de partes yrepuestos para el sistema de telefonía de la Secretaria Distrital deHacienda.</t>
  </si>
  <si>
    <t>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t>
  </si>
  <si>
    <t>Adquirir licencias de Office y Windows Server para el Concejo de BogotáD.C.</t>
  </si>
  <si>
    <t>Prestar servicios para desarrollar las actividades contenidas en losPlanes de Bienestar e Incentivos y Mejoramiento del Clima Laboral parael Concejo de Bogotá D.C.</t>
  </si>
  <si>
    <t>Prestar servicios de mantenimiento para los tanques de almacenamiento yequipos de bombeo hidráulico de agua potable residual y aguas negras delConcejo de Bogotá</t>
  </si>
  <si>
    <t>Prestar los servicios profesionales para la gestión, trámite yseguimiento para la consolidación y respuesta de los requerimientos rrecibidos en el marco de la misionalidad de la Corporación, generandomecanismos para la operatividad de la participación ciudadana.</t>
  </si>
  <si>
    <t>Prestar los servicios profesionales para realizar las actividadesrequeridas en las etapas planeación, seguimiento y liquidación de losprocesos contractuales que ejecuta la Corporación, en el marco de losplanes institucionales.</t>
  </si>
  <si>
    <t>Prestar el soporte y mantenimiento para la plataforma Gestor deEvidencia digital y procesos firma digital (ARES) de la Secretaría Distrital de Hacienda</t>
  </si>
  <si>
    <t>Adquisición de sillas ergonómicas para los puestos de trabajo de losservidores del Concejo de Bogotá, D.C.</t>
  </si>
  <si>
    <t>Prestar servicios profesionales para administrar las bases de datos y lainformación reportada al aplicativo PASIVOCOL para la Subdirección delTalento Humano.</t>
  </si>
  <si>
    <t>Prestar servicios profesionales para brindar acompañamiento en larevisión del cumplimiento de requisitos exigidos en los diferentesprocesos de los funcionarios en los regímenes pensionales y de salud enla Dirección administrativa del Concejo de Bogotá D.C.</t>
  </si>
  <si>
    <t>Prestar los servicios profesionales para adelantar las actuacionesjurídicas y judiciales y apoyo en la generación de conceptos en el marcode los procesos de la Corporación</t>
  </si>
  <si>
    <t>Prestar los servicios profesionales para el seguimiento de las sesionesy gestión de actos administrativos que sean de competencia de laDirección Jurídica</t>
  </si>
  <si>
    <t>Prestar los servicios profesionales para desarrollar la estrategia decomunicaciones de la Corporación, de acuerdo con los planes y programasinstitucionales.</t>
  </si>
  <si>
    <t>Prestar los servicios profesionales en el monitoreo y análisis de laestrategia de comunicaciones y manejo de los medios digitales eestablecidos en la Corporación.</t>
  </si>
  <si>
    <t>Prestar los servicios de mantenimiento preventivo, correctivo con elfabricante y horas de soporte especializado para el sistema debalanceadores de carga de la Secretaría Distrital de Hacienda.</t>
  </si>
  <si>
    <t>Prestar servicios profesionales para el proceso de coordinación deestrategias de comunicación que permitan dar cumplimiento a los planesestratégicos e institucionales de la Corporación</t>
  </si>
  <si>
    <t>Prestar servicios profesionales para brindar acompañamiento en larevisión y actualización de los instrumentos de planeación enmarcados enel MIPG  y definidos en la Corporación.</t>
  </si>
  <si>
    <t>Prestar servicios profesionales para apoyar la gestión en la ejecuciónde los procesos dentro del marco normativo y de control político a cargode la Secretaría General de la Corporación.</t>
  </si>
  <si>
    <t>Prestar servicios profesionales para el diseño gráfico de las piezas querequiera la Oficina Asesora de Comunicaciones en el cumplimiento de susfunciones.</t>
  </si>
  <si>
    <t>Prestar servicios profesionales para la proyección de respuestas a lassolicitudes ciudadanas y de autoridades que sean competencia de laSecretaria General de la Corporación.</t>
  </si>
  <si>
    <t>Prestar los servicios profesionales para el seguimiento y acompañamientojurídico en las etapas de los procesos contractuales, que se debanadelantar en desarrollo de los planes institucionales de la Corporación</t>
  </si>
  <si>
    <t>Prestar servicios profesionales para brindar acompañamiento jurídico enla proyección, revisión, análisis y seguimiento de los actosadministrativos requeridos en las etapas que se desarrollan en el marcodel proceso de administración del talento humano de la Corporación</t>
  </si>
  <si>
    <t>Prestar servicios profesionales para la gestión de actividadesrelacionadas con el seguimiento a la ejecución contractual y procesos deliquidación de los expedientes contractuales en la DirecciónAdministrativa</t>
  </si>
  <si>
    <t>Prestar servicios profesionales para adelantar el desarrollo de lasactividades de seguimiento a la gestión y evaluación de planes yproyectos de los procesos de bienestar relativos a la adminstración deltalento humano.</t>
  </si>
  <si>
    <t>Prestar servicios de apoyo a la gestión en relación con los procesos acargo de la Oficina Asesora de Comunicaciones de la Corporación.</t>
  </si>
  <si>
    <t>Prestar servicios profesionales para la actualización del micrositio dela Comisión en la página Web, administración del botón de Participacióny el perfil del aplicativo SDQS de la Comisión.</t>
  </si>
  <si>
    <t>Prestar servicios profesionales para la gestión, trámite y seguimientode apoyo a la supervisión y de los asuntos relacionados con los procesosa cargo de la Oficina Asesora de Comunicaciones de la Corporación</t>
  </si>
  <si>
    <t>Prestar los servicios profesionales a la Dirección de GestiónCorporativa para apoyar la gestión de la Unidad Ejecutora 04 para la adquisición de bienes, servicios y gestión de pagos en cumplimiento del Acuerdo 59 de 2002.</t>
  </si>
  <si>
    <t>Prestar servicios profesionales para la implementación de la política deriesgos definida por el DAFP.</t>
  </si>
  <si>
    <t>Prestar los servicios profesionales a la Dirección Administrativa, realizando seguimiento a los planes y programas que se desarrollan enel MIPG.</t>
  </si>
  <si>
    <t>Prestar servicios de apoyo a la gestión para la estructuración demetodologías tecnológicas para el seguimiento de las actividades propiasde los procesos a cargo de la Dirección Jurídica de la Corporación.</t>
  </si>
  <si>
    <t>Prestar los servicios de apoyo al proceso de recursos físicos de laDirección Administrativa del Concejo de Bogotá, para coadyuvar con lasactividades de actualización y administración de la información del áreade mantenimiento.</t>
  </si>
  <si>
    <t>Prestar los servicios profesionales para apoyar la gestión de la defensajudicial de la Subdirección de Gestión Judicial, en lo referente a laatención de tutelas y cumplimiento de fallos judiciales, de acuerdo a loestablecido en los estudios previos.</t>
  </si>
  <si>
    <t>Prestar los servicios profesionales para apoyar la implementación yarticulación de mejoras en los procesos de la SDH y el fortalecimientode la política de racionalización de trámites.</t>
  </si>
  <si>
    <t>Prestar servicios de apoyo a la gestión en el procedimiento deposesiones en el marco de los lineamientos establecidos en la Corporación.</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</si>
  <si>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</si>
  <si>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Prestar servicios profesionales para brindar acompañamiento en larevisión de los actos que resuelvan situaciones administrativas</t>
  </si>
  <si>
    <t>Prestar servicios profesionales especializados para la estructuración yejecución de los planes de auditoría interna que la Oficina de ControlInterno desarrolla en el Concejo de Bogotá D.C. en el marco de lanormatividad vigente.</t>
  </si>
  <si>
    <t>Prestar los servicios profesionales para el desarrollo de lasactividades del modelo integrado de planeación y gestión de los procesosque se encuentran a cargo de la Dirección Jurídica</t>
  </si>
  <si>
    <t>Inversión</t>
  </si>
  <si>
    <t>Funcionamiento</t>
  </si>
  <si>
    <t>TIPO GASTO</t>
  </si>
  <si>
    <t>TEMA GASTO/INVERSION</t>
  </si>
  <si>
    <t>INFORMACIÓN GENERAL DEL CONTRATO</t>
  </si>
  <si>
    <t>INFORMACIÓN PRESUPUESTAL / PLAZO EJECUCIÓN CONTRATO</t>
  </si>
  <si>
    <t>NATURALEZA CONTRATISTA</t>
  </si>
  <si>
    <t>Prestación De Servicios</t>
  </si>
  <si>
    <t>YIRLEY  MASIAS PARRA</t>
  </si>
  <si>
    <t>DIEGO ARMANDO AVILA GARZON</t>
  </si>
  <si>
    <t>LUIS ALEJANDRO CUESTA GARCIA</t>
  </si>
  <si>
    <t>MARTHA  GONZALEZ HERREÑO</t>
  </si>
  <si>
    <t>ADRIANA MARCELA ROSAS GUALDRON</t>
  </si>
  <si>
    <t>JOSEPH FENIMOR RICO GAMBA</t>
  </si>
  <si>
    <t>NIDIA SOLANGE ROJAS MANCILLA</t>
  </si>
  <si>
    <t>RAFAEL FRANCISCO FONSECA AGUASACO</t>
  </si>
  <si>
    <t>ANA MARIA GARZON LOZANO</t>
  </si>
  <si>
    <t>BERTHA CECILIA CASTAÑEDA HERNANDEZ</t>
  </si>
  <si>
    <t>CLAUDIA LILIANA CONTRERAS FERNANDEZ</t>
  </si>
  <si>
    <t>ODETTE CAROLINA CAJALE QUINTERO</t>
  </si>
  <si>
    <t>MARILUZ  ALDANA ALZATE</t>
  </si>
  <si>
    <t>MARLEIBY  MORENO REY</t>
  </si>
  <si>
    <t>ANGEL MAURICIO SUAREZ LOSADA</t>
  </si>
  <si>
    <t>ANDRES FELIPE RESTREPO BOTERO</t>
  </si>
  <si>
    <t>LIZETH NATALIA MAHECHA GARZON</t>
  </si>
  <si>
    <t>GELBY PAOLA BARRETO LEON</t>
  </si>
  <si>
    <t>BARBARA PATRICIA PACHON VANEGAS</t>
  </si>
  <si>
    <t>SONIA YESMIN FORERO MELO</t>
  </si>
  <si>
    <t>PAULA ANDREA GUEVARA MERA</t>
  </si>
  <si>
    <t>JENNIFER AYLIN DIAZ TRIANA</t>
  </si>
  <si>
    <t>OSCAR ENRIQUE MESA CELIS</t>
  </si>
  <si>
    <t>YEFFER CENEN MATEUS LEON</t>
  </si>
  <si>
    <t>DIANA MARIA MORENO MUNEVAR</t>
  </si>
  <si>
    <t>LADY PAOLA GARAY MENDIETA</t>
  </si>
  <si>
    <t>DIANA MARCELA FAGUA MEDINA</t>
  </si>
  <si>
    <t>LUZ DARY PALENCIA SEPULVEDA</t>
  </si>
  <si>
    <t>JIMMY ALDEMAR CABALLERO QUIROGA</t>
  </si>
  <si>
    <t>JULIA  VELANDIA BECERRA</t>
  </si>
  <si>
    <t>NELLY CAROLINA ORJUELA NIVIA</t>
  </si>
  <si>
    <t>Otro</t>
  </si>
  <si>
    <t>GRUPO CAF TECNOLOGIA SAS</t>
  </si>
  <si>
    <t>ESRI COLOMBIA SAS</t>
  </si>
  <si>
    <t>ERIKA  GOMEZ RODRIGUEZ</t>
  </si>
  <si>
    <t>HECTOR LUIGI HERNANDEZ ARIAS</t>
  </si>
  <si>
    <t>SERVICIOS POSTALES NACIONALES S.A.S.</t>
  </si>
  <si>
    <t>MONICA ALEXANDRA PUERTAS TERREROS</t>
  </si>
  <si>
    <t>RODRIGO  VELEZ JARA</t>
  </si>
  <si>
    <t>INGEAL S A</t>
  </si>
  <si>
    <t>LUIS EFREN MURILLO GAMBOA</t>
  </si>
  <si>
    <t>Tecnología</t>
  </si>
  <si>
    <t>BRANCH OF MICROSOFT COLOMBIA INC</t>
  </si>
  <si>
    <t>AIDEE  VALLEJO CUESTA</t>
  </si>
  <si>
    <t>ANDREA MILENA GONZALEZ ZULUAGA</t>
  </si>
  <si>
    <t>INFORMESE SAS</t>
  </si>
  <si>
    <t>UNION TEMPORAL WEX-LOCK-DRP 2022</t>
  </si>
  <si>
    <t>ANDREA DEL PILAR LEGUIZAMO MURILLO</t>
  </si>
  <si>
    <t>EDNA ROCIO SANCHEZ MORALES</t>
  </si>
  <si>
    <t>CAROLINA  PAZ MANZANO</t>
  </si>
  <si>
    <t>BELINES BEGNI FUENTES MEZA</t>
  </si>
  <si>
    <t>FACTOR VISUAL E A T</t>
  </si>
  <si>
    <t>MARTHA ADRIANA RIVERO TORRES</t>
  </si>
  <si>
    <t>GRUPO ARKS PREMIER SAS</t>
  </si>
  <si>
    <t>PANAMERICANA LIBRERIA Y PAPELERIA S A</t>
  </si>
  <si>
    <t>ENLACES AMBIENTALES S A S</t>
  </si>
  <si>
    <t>PROVEEDOR INTEGRAL DE PRECIOS COLOMBIA P ROVEEDOR DE PRECIOS PARA VALORACION S.A</t>
  </si>
  <si>
    <t>JAIME ENRIQUE ZAMBRANO SALAZAR</t>
  </si>
  <si>
    <t>ROBINSON  MELO MORENO</t>
  </si>
  <si>
    <t>COMWARE S A</t>
  </si>
  <si>
    <t>PROYECTOS INSTITUCIONALES DE COLOMBIA SA S</t>
  </si>
  <si>
    <t>NICOLAS  FAGUA SUAREZ</t>
  </si>
  <si>
    <t>DANIELA DE LOS ANGELES SUAREZ BELTRAN</t>
  </si>
  <si>
    <t>ANGIE LIZETH SERRANO CASTELLANOS</t>
  </si>
  <si>
    <t>ANDREA PAOLA MEDINA SALAZAR</t>
  </si>
  <si>
    <t>ALEJANDRA  CHAVES GARCIA</t>
  </si>
  <si>
    <t>BEATRIZ MARTHA MADURO SANTAMARIA</t>
  </si>
  <si>
    <t>CAROLINA  DAZA IBAÑEZ</t>
  </si>
  <si>
    <t>HENRY  GARZON AVILA</t>
  </si>
  <si>
    <t>KATIA SOFIA SENA BERROCAL</t>
  </si>
  <si>
    <t>RAFAEL AUGUSTO MALAVER BERNAL</t>
  </si>
  <si>
    <t>JOHN FREDY RAMIREZ</t>
  </si>
  <si>
    <t>GPS ELECTRONICS LTDA</t>
  </si>
  <si>
    <t>Salud</t>
  </si>
  <si>
    <t>DISTRIBUIDORA DE EQUIPOS DEL CARIBE S.A. S</t>
  </si>
  <si>
    <t>SANTANDER CACEIS COLOMBIA S.A. SOCIEDAD FIDUCIARIA</t>
  </si>
  <si>
    <t>AXA COLPATRIA SEGUROS SA</t>
  </si>
  <si>
    <t>ELIZABETH  AREVALO CANCINO</t>
  </si>
  <si>
    <t>DIANA PATRICIA GOMEZ MARTINEZ</t>
  </si>
  <si>
    <t>ANDREA CAROLINA PERTUZ HERNANDEZ</t>
  </si>
  <si>
    <t>CARLOS JAVIER CASTILLO CABRERA</t>
  </si>
  <si>
    <t>SOFTWARE SHOP DE COLOMBIA SAS</t>
  </si>
  <si>
    <t>LEIDY KARINA CASTILLO PUENTES</t>
  </si>
  <si>
    <t>GERMAN  CUBILLOS NEIRA</t>
  </si>
  <si>
    <t>INGRID MARITZA TOVAR GONZALEZ</t>
  </si>
  <si>
    <t>AXEDE S.A. - EN REORGANIZACIÓN</t>
  </si>
  <si>
    <t>GENNY MERCEDES MARTINEZ LAGUNA</t>
  </si>
  <si>
    <t>MEILYS  BARRAZA PACHECO</t>
  </si>
  <si>
    <t>RONALD JOSUE BOLAÑOS VELASCO</t>
  </si>
  <si>
    <t>CLAUDIA PATRICIA ALMEIDA CASTILLO</t>
  </si>
  <si>
    <t>FRANCISCO  ALFORD BOJACA</t>
  </si>
  <si>
    <t>UNION TEMPORAL NIMBIT</t>
  </si>
  <si>
    <t>CAJA DE COMPENSACION FAMILIAR COMPENSAR</t>
  </si>
  <si>
    <t>EXPERTOS INGENIEROS S.A.S.</t>
  </si>
  <si>
    <t>SERGIO ALBERTO MERCHAN BALAGUERA</t>
  </si>
  <si>
    <t>LAURA VALENTINA DE LOS REMEDIOS VELANDIA TRUJILLO</t>
  </si>
  <si>
    <t>JOSE RICARDO PULGARIN ALVAREZ</t>
  </si>
  <si>
    <t>SOCIEDAD CAMERAL DE CERTIFICACION DIGITA L CERTICAMARA S A</t>
  </si>
  <si>
    <t>LINA FERNANDA SALAZAR ALVARADO</t>
  </si>
  <si>
    <t>OFIEXPORT S.A.S</t>
  </si>
  <si>
    <t>SONIA JACQUELINE AGUDELO DUQUE</t>
  </si>
  <si>
    <t>JUAN DIEGO BOTERO CURE</t>
  </si>
  <si>
    <t>LADY JOHANNA JIMENEZ NIÑO</t>
  </si>
  <si>
    <t>GINA CATALINA CAMACHO BELTRAN</t>
  </si>
  <si>
    <t>ANDRES  SANTAMARIA MERCADO</t>
  </si>
  <si>
    <t>OSCAR  MALDONADO SALAMANCA</t>
  </si>
  <si>
    <t>NGEEK SAS</t>
  </si>
  <si>
    <t>NATALIA YUZZIANY JIMENEZ ESPITIA</t>
  </si>
  <si>
    <t>DIANA MILENA TRIANA TEUTA</t>
  </si>
  <si>
    <t>LUZ YERALDIN CABALLERO RODRIGUEZ</t>
  </si>
  <si>
    <t>MARTHA LUCIA PARRA ROJAS</t>
  </si>
  <si>
    <t>MARIA MONICA BARRERA MORENO</t>
  </si>
  <si>
    <t>LEYDA MARGARITA AMAYA ARIAS</t>
  </si>
  <si>
    <t>ALVARO ANDRES DIAZ CAICEDO</t>
  </si>
  <si>
    <t>LUISA FERNANDA MAYA CHAVERRA</t>
  </si>
  <si>
    <t>CLAUDIA MILENA SALAZAR CUBILLOS</t>
  </si>
  <si>
    <t>ASTRID TATIANA SALINAS PEDROZA</t>
  </si>
  <si>
    <t>KATHERINE NATALY OCHOA MANCILLA</t>
  </si>
  <si>
    <t>MARIA ALEXANDRA FLOREZ AYA</t>
  </si>
  <si>
    <t>BLANCA ALBILIA ROCHA DE VELASQUEZ</t>
  </si>
  <si>
    <t>MATEO  ORDOÑEZ PADILLA</t>
  </si>
  <si>
    <t>WILDER  CAICEDO</t>
  </si>
  <si>
    <t>DANIEL ALBERTO PIEDRAHITA NUÑEZ</t>
  </si>
  <si>
    <t>JUAN DIEGO ESPITIA ROA</t>
  </si>
  <si>
    <t>ALEXANDER  SELLAMEN GARZON</t>
  </si>
  <si>
    <t>JOSEPH FELIPE PULIDO</t>
  </si>
  <si>
    <t>CARMEN ADRIANA CASSIANI BAQUERO</t>
  </si>
  <si>
    <t>YAJAIRA  CACERES PACHECO</t>
  </si>
  <si>
    <t>JOHN JAIRO GONZALEZ ARBOLEDA</t>
  </si>
  <si>
    <t>LIDA MAGNOLIA CAMARGO GARCIA</t>
  </si>
  <si>
    <t>OLGA YURANI GRANADOS TOVAR</t>
  </si>
  <si>
    <t>JOSE OSWALDO GOMEZ LEAL</t>
  </si>
  <si>
    <t>KAROLINE BRYGETH CONDE MEZA</t>
  </si>
  <si>
    <t>ANGELA TATIANA LAGOS CARDENAS</t>
  </si>
  <si>
    <t>CARLOS ARMANDO GONZALEZ RASGO</t>
  </si>
  <si>
    <t>HECTOR FABIO GONZALEZ CASTELLANOS</t>
  </si>
  <si>
    <t>ABRAHAM  GUERRERO PEREA</t>
  </si>
  <si>
    <t>MAURICIO ALBERTO OSPINA RUIZ</t>
  </si>
  <si>
    <t>SANDRA PATRICIA FONSECA GOMEZ</t>
  </si>
  <si>
    <t>MAURICIO  JOYA MEDINA</t>
  </si>
  <si>
    <t>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</si>
  <si>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 Discriminado de lasiguiente manera: Un valor de SERVICIO DE MANTENIMIENTO PREVENTIVO,CORRECTIVO DE UPS’s Y AIRES ACONDICIONADOS por valor de CUARENTAMILLONES OCHOCIENTOS SETENTA Y SIETE MIL PESOS ($ 40.877.000) MCTE y lasuma fija establecida para el componente “BOLSA DE REPUESTOS”, el cualcorresponde a la suma de CIENTO SETENTA Y UN MILLONES DE PESOS ($171.000.000)” mcte</t>
  </si>
  <si>
    <t>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</si>
  <si>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 En todo caso suejecución no podrá exceder el 31 de diciembre de 2022.</t>
  </si>
  <si>
    <t>Con el informe y certificación del supervisor</t>
  </si>
  <si>
    <t>Contra Entrega</t>
  </si>
  <si>
    <t>Para su inicio deben haberse cumplido los requisitos deperfeccionamiento y ejecución.</t>
  </si>
  <si>
    <t>1 Mes(es), siguiente a la colocación de la Orden de Compra, previaexpedición del registro presupuestal. No obstante, el proveedor (Granalmacén) debe tener en cuenta los "Términos y condiciones de Uso de laTienda Virtual del Estado Colombiano", aparte X "Proceso y reglas deContratación con Gran Almacén en la TVEC", Literal E. "Entrega" yLiteral H. "Política de Cambios".</t>
  </si>
  <si>
    <t>PORTAL CONTRATACIÓN</t>
  </si>
  <si>
    <t>NATURALEZA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</si>
</sst>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3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5" fontId="0" fillId="0" borderId="0" xfId="1" applyNumberFormat="1" applyFont="1"/>
    <xf numFmtId="0" fontId="1" fillId="2" borderId="0" xfId="0" applyFont="1" applyFill="1" applyAlignment="1">
      <alignment horizontal="centerContinuous" vertical="center" wrapText="1"/>
    </xf>
  </cellXfs>
  <cellStyles count="2">
    <cellStyle name="Millares" xfId="1" builtinId="3"/>
    <cellStyle name="Normal" xfId="0" builtinId="0"/>
  </cellStyles>
  <dxfs count="460">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165" formatCode="_-* #,##0_-;\-* #,##0_-;_-* &quot;-&quot;??_-;_-@_-"/>
    </dxf>
    <dxf>
      <numFmt numFmtId="0" formatCode="General"/>
    </dxf>
    <dxf>
      <numFmt numFmtId="0" formatCode="General"/>
    </dxf>
    <dxf>
      <numFmt numFmtId="0" formatCode="General"/>
    </dxf>
    <dxf>
      <numFmt numFmtId="0" formatCode="General"/>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
      <numFmt numFmtId="0" formatCode="General"/>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3</xdr:col>
      <xdr:colOff>152400</xdr:colOff>
      <xdr:row>2</xdr:row>
      <xdr:rowOff>542134</xdr:rowOff>
    </xdr:to>
    <xdr:pic>
      <xdr:nvPicPr>
        <xdr:cNvPr id="5" name="Imagen 4" descr="https://www.shd.gov.co/plantillas/images/firma-corre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xdr:cNvGrpSpPr/>
      </xdr:nvGrpSpPr>
      <xdr:grpSpPr>
        <a:xfrm>
          <a:off x="914399" y="1152525"/>
          <a:ext cx="2105026" cy="1266825"/>
          <a:chOff x="3829049" y="1276350"/>
          <a:chExt cx="2343151" cy="1009651"/>
        </a:xfrm>
      </xdr:grpSpPr>
      <xdr:grpSp>
        <xdr:nvGrpSpPr>
          <xdr:cNvPr id="20" name="Grupo 19"/>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6B91AD9-C669-43E4-9C5D-E1990B84F1F6}"/>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6F3B5245-B31A-4AF2-98CC-59A870283FE1}"/>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7D54680-B338-4EC4-B617-D1348DBCFCDB}"/>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806B7287-993B-451F-ACDF-42B271C535BD}"/>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800" b="1">
                  <a:solidFill>
                    <a:schemeClr val="bg1"/>
                  </a:solidFill>
                </a:rPr>
                <a:t>137</a:t>
              </a:r>
              <a:endParaRPr lang="es-CO" sz="1100" b="1">
                <a:solidFill>
                  <a:schemeClr val="bg1"/>
                </a:solidFill>
              </a:endParaRPr>
            </a:p>
          </xdr:txBody>
        </xdr:sp>
      </xdr:grpSp>
      <xdr:sp macro="" textlink="">
        <xdr:nvSpPr>
          <xdr:cNvPr id="23" name="CuadroTexto 22"/>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xdr:cNvGrpSpPr/>
      </xdr:nvGrpSpPr>
      <xdr:grpSpPr>
        <a:xfrm>
          <a:off x="7800974" y="1228724"/>
          <a:ext cx="13404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3219450</xdr:colOff>
      <xdr:row>7</xdr:row>
      <xdr:rowOff>85725</xdr:rowOff>
    </xdr:from>
    <xdr:to>
      <xdr:col>6</xdr:col>
      <xdr:colOff>1190625</xdr:colOff>
      <xdr:row>9</xdr:row>
      <xdr:rowOff>114300</xdr:rowOff>
    </xdr:to>
    <xdr:grpSp>
      <xdr:nvGrpSpPr>
        <xdr:cNvPr id="43" name="Grupo 42"/>
        <xdr:cNvGrpSpPr/>
      </xdr:nvGrpSpPr>
      <xdr:grpSpPr>
        <a:xfrm>
          <a:off x="7248525" y="1866900"/>
          <a:ext cx="1838325" cy="409575"/>
          <a:chOff x="6705600" y="2047875"/>
          <a:chExt cx="1143000" cy="295275"/>
        </a:xfrm>
      </xdr:grpSpPr>
      <xdr:grpSp>
        <xdr:nvGrpSpPr>
          <xdr:cNvPr id="37" name="POWER_USER_ID_ICONS_Clipboard3"/>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xdr:cNvSpPr txBox="1"/>
        </xdr:nvSpPr>
        <xdr:spPr>
          <a:xfrm>
            <a:off x="6886575" y="2095500"/>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01/09/2022 - 30/09/2022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H/2_Bases_Datos/2022_BD_Consolidada_S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H"/>
      <sheetName val="BogData"/>
      <sheetName val="Organigrama"/>
      <sheetName val="UNIDADES_COSTO"/>
      <sheetName val="LEGALIZADOS"/>
      <sheetName val="Para_revisar"/>
      <sheetName val="Lista"/>
      <sheetName val="Supervisores"/>
      <sheetName val="Cuenta_Mensual"/>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Castellanos, Hector Fabio" refreshedDate="44859.829775347222" createdVersion="6" refreshedVersion="6" minRefreshableVersion="3" recordCount="137">
  <cacheSource type="worksheet">
    <worksheetSource name="Contratos"/>
  </cacheSource>
  <cacheFields count="24">
    <cacheField name="VIGENCIA" numFmtId="0">
      <sharedItems containsSemiMixedTypes="0" containsString="0" containsNumber="1" containsInteger="1" minValue="2022" maxValue="2022"/>
    </cacheField>
    <cacheField name="NÚMERO CONTRATO" numFmtId="0">
      <sharedItems containsSemiMixedTypes="0" containsString="0" containsNumber="1" containsInteger="1" minValue="220526" maxValue="220674"/>
    </cacheField>
    <cacheField name="PORTAL CONTRATACIÓN" numFmtId="0">
      <sharedItems count="2">
        <s v="SECOP_II"/>
        <s v="TVEC"/>
      </sharedItems>
    </cacheField>
    <cacheField name="Link SECOP" numFmtId="0">
      <sharedItems/>
    </cacheField>
    <cacheField name="NÚMERO DE CONSTANCIA SECOP" numFmtId="0">
      <sharedItems/>
    </cacheField>
    <cacheField name="PROCESO SELECCIÓN" numFmtId="0">
      <sharedItems count="9">
        <s v="Directa Prestacion Servicios Profesionales Y Apoyo A La Gestión"/>
        <s v="Mínima cuantía"/>
        <s v="Selección Abreviada - Acuerdo Marco"/>
        <s v="Contratación Directa (con ofertas)"/>
        <s v="Selección abreviada subasta inversa"/>
        <s v="Contratación directa"/>
        <s v="Concurso De Méritos Abierto"/>
        <s v="Mínima Cuantía - Grandes Superficies"/>
        <s v="Licitación pública"/>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2">
        <s v="Inversión"/>
        <s v="Funcionamiento"/>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11227684" maxValue="1121896751"/>
    </cacheField>
    <cacheField name="RAZÓN SOCIAL" numFmtId="0">
      <sharedItems/>
    </cacheField>
    <cacheField name="VALOR INICIAL" numFmtId="165">
      <sharedItems containsSemiMixedTypes="0" containsString="0" containsNumber="1" containsInteger="1" minValue="800000" maxValue="2166835217"/>
    </cacheField>
    <cacheField name="OBSERVACIONES VALOR" numFmtId="0">
      <sharedItems longText="1"/>
    </cacheField>
    <cacheField name="FORMA DE PAGO" numFmtId="0">
      <sharedItems/>
    </cacheField>
    <cacheField name="PLAZO INICIAL" numFmtId="0">
      <sharedItems/>
    </cacheField>
    <cacheField name="OTRO PLAZO" numFmtId="0">
      <sharedItems longText="1"/>
    </cacheField>
    <cacheField name="FECHA SUSCRIPCIÓN CONTRATO" numFmtId="14">
      <sharedItems containsSemiMixedTypes="0" containsNonDate="0" containsDate="1" containsString="0" minDate="2022-09-01T00:00:00" maxDate="2022-10-01T00:00:00"/>
    </cacheField>
    <cacheField name="FECHALEGALIZACIONCONTRATO" numFmtId="14">
      <sharedItems containsSemiMixedTypes="0" containsNonDate="0" containsDate="1" containsString="0" minDate="1899-12-31T00:00:00" maxDate="2022-10-13T00:00:00"/>
    </cacheField>
    <cacheField name="FECHA REAL INICIO CONTRATO" numFmtId="14">
      <sharedItems containsSemiMixedTypes="0" containsNonDate="0" containsDate="1" containsString="0" minDate="1899-12-31T00:00:00" maxDate="2022-10-13T00:00:00"/>
    </cacheField>
    <cacheField name="FECHA DE TERMINACION PLANEADA" numFmtId="14">
      <sharedItems containsSemiMixedTypes="0" containsNonDate="0" containsDate="1" containsString="0" minDate="1899-12-31T00:00:00" maxDate="2024-03-2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
  <r>
    <n v="2022"/>
    <n v="220532"/>
    <x v="0"/>
    <s v="https://community.secop.gov.co/Public/Tendering/OpportunityDetail/Index?noticeUID=CO1.NTC.3144606&amp;isFromPublicArea=True&amp;isModal=true&amp;asPopupView=true"/>
    <s v="SDH-CD-0096-2022"/>
    <x v="0"/>
    <s v="Prestación de servicios"/>
    <s v="0111-01"/>
    <s v="DESPACHO SECRETARIO DISTRITAL DE HDA."/>
    <s v="Prestar servicios de apoyo a la gestión apoyando los trámites decarácter administrativo, que permiten atender los requerimientos deinformación del Sistema Distrital Bogotá Solidaria y la EstrategiaIntegral de Ingreso Mínimo Garantizado."/>
    <x v="0"/>
    <s v="Prestación De Servicios"/>
    <x v="0"/>
    <n v="1001051116"/>
    <s v="YIRLEY  MASIAS PARRA"/>
    <n v="69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09-01T00:00:00"/>
    <d v="2022-09-06T00:00:00"/>
    <d v="2022-09-07T00:00:00"/>
    <d v="2022-12-31T00:00:00"/>
  </r>
  <r>
    <n v="2022"/>
    <n v="220533"/>
    <x v="0"/>
    <s v="https://community.secop.gov.co/Public/Tendering/OpportunityDetail/Index?noticeUID=CO1.NTC.3144606&amp;isFromPublicArea=True&amp;isModal=true&amp;asPopupView=true"/>
    <s v="SDH-CD-0096-2022"/>
    <x v="0"/>
    <s v="Prestación de servicios"/>
    <s v="0111-01"/>
    <s v="DESPACHO SECRETARIO DISTRITAL DE HDA."/>
    <s v="Prestar servicios de apoyo a la gestión apoyando los trámites decarácter administrativo, que permiten atender los requerimientos deinformación del Sistema Distrital Bogotá Solidaria y la EstrategiaIntegral de Ingreso Mínimo Garantizado."/>
    <x v="0"/>
    <s v="Prestación De Servicios"/>
    <x v="0"/>
    <n v="1070708421"/>
    <s v="DIEGO ARMANDO AVILA GARZON"/>
    <n v="69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09-01T00:00:00"/>
    <d v="2022-09-07T00:00:00"/>
    <d v="2022-09-07T00:00:00"/>
    <d v="2022-12-31T00:00:00"/>
  </r>
  <r>
    <n v="2022"/>
    <n v="220536"/>
    <x v="0"/>
    <s v="https://community.secop.gov.co/Public/Tendering/OpportunityDetail/Index?noticeUID=CO1.NTC.3144606&amp;isFromPublicArea=True&amp;isModal=true&amp;asPopupView=true"/>
    <s v="SDH-CD-0096-2022"/>
    <x v="0"/>
    <s v="Prestación de servicios"/>
    <s v="0111-01"/>
    <s v="DESPACHO SECRETARIO DISTRITAL DE HDA."/>
    <s v="Prestar servicios de apoyo a la gestión apoyando los trámites decarácter administrativo, que permiten atender los requerimientos deinformación del Sistema Distrital Bogotá Solidaria y la EstrategiaIntegral de Ingreso Mínimo Garantizado."/>
    <x v="0"/>
    <s v="Prestación De Servicios"/>
    <x v="0"/>
    <n v="1023033292"/>
    <s v="LUIS ALEJANDRO CUESTA GARCIA"/>
    <n v="69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09-01T00:00:00"/>
    <d v="2022-09-13T00:00:00"/>
    <d v="2022-09-14T00:00:00"/>
    <d v="2022-12-31T00:00:00"/>
  </r>
  <r>
    <n v="2022"/>
    <n v="220537"/>
    <x v="0"/>
    <s v="https://community.secop.gov.co/Public/Tendering/OpportunityDetail/Index?noticeUID=CO1.NTC.3144606&amp;isFromPublicArea=True&amp;isModal=true&amp;asPopupView=true"/>
    <s v="SDH-CD-0096-2022"/>
    <x v="0"/>
    <s v="Prestación de servicios"/>
    <s v="0111-01"/>
    <s v="DESPACHO SECRETARIO DISTRITAL DE HDA."/>
    <s v="Prestar servicios de apoyo a la gestión apoyando los trámites decarácter administrativo, que permiten atender los requerimientos deinformación del Sistema Distrital Bogotá Solidaria y la EstrategiaIntegral de Ingreso Mínimo Garantizado."/>
    <x v="0"/>
    <s v="Prestación De Servicios"/>
    <x v="0"/>
    <n v="52168553"/>
    <s v="MARTHA  GONZALEZ HERREÑO"/>
    <n v="69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09-01T00:00:00"/>
    <d v="2022-09-07T00:00:00"/>
    <d v="2022-09-07T00:00:00"/>
    <d v="2022-12-31T00:00:00"/>
  </r>
  <r>
    <n v="2022"/>
    <n v="220538"/>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966455"/>
    <s v="ADRIANA MARCELA ROSAS GUALDRON"/>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5T00:00:00"/>
    <d v="2022-09-05T00:00:00"/>
    <d v="2023-02-05T00:00:00"/>
  </r>
  <r>
    <n v="2022"/>
    <n v="220539"/>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79537128"/>
    <s v="JOSEPH FENIMOR RICO GAMB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5T00:00:00"/>
    <d v="2022-09-05T00:00:00"/>
    <d v="2023-02-05T00:00:00"/>
  </r>
  <r>
    <n v="2022"/>
    <n v="220540"/>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851102"/>
    <s v="NIDIA SOLANGE ROJAS MANCILL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5T00:00:00"/>
    <d v="2022-09-05T00:00:00"/>
    <d v="2023-02-05T00:00:00"/>
  </r>
  <r>
    <n v="2022"/>
    <n v="220541"/>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79718583"/>
    <s v="RAFAEL FRANCISCO FONSECA AGUASACO"/>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5T00:00:00"/>
    <d v="2022-09-05T00:00:00"/>
    <d v="2023-02-05T00:00:00"/>
  </r>
  <r>
    <n v="2022"/>
    <n v="220542"/>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24554210"/>
    <s v="ANA MARIA GARZON LOZANO"/>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5T00:00:00"/>
    <d v="2022-09-05T00:00:00"/>
    <d v="2023-02-05T00:00:00"/>
  </r>
  <r>
    <n v="2022"/>
    <n v="220543"/>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1835982"/>
    <s v="BERTHA CECILIA CASTAÑEDA HERNANDEZ"/>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4"/>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37514181"/>
    <s v="CLAUDIA LILIANA CONTRERAS FERNANDEZ"/>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5"/>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22810533"/>
    <s v="ODETTE CAROLINA CAJALE QUINTERO"/>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6"/>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410221"/>
    <s v="MARILUZ  ALDANA ALZATE"/>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7"/>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766384"/>
    <s v="MARLEIBY  MORENO REY"/>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8"/>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32453647"/>
    <s v="ANGEL MAURICIO SUAREZ LOSAD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49"/>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19146452"/>
    <s v="ANDRES FELIPE RESTREPO BOTERO"/>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0"/>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22398876"/>
    <s v="LIZETH NATALIA MAHECHA GARZON"/>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8T00:00:00"/>
    <d v="2022-09-08T00:00:00"/>
    <d v="2023-02-08T00:00:00"/>
  </r>
  <r>
    <n v="2022"/>
    <n v="220551"/>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22366061"/>
    <s v="GELBY PAOLA BARRETO LEON"/>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2"/>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1571616"/>
    <s v="BARBARA PATRICIA PACHON VANEGAS"/>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3"/>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008891"/>
    <s v="SONIA YESMIN FORERO MELO"/>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4"/>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22438023"/>
    <s v="PAULA ANDREA GUEVARA MER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5"/>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12437956"/>
    <s v="JENNIFER AYLIN DIAZ TRIAN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6"/>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10225587"/>
    <s v="OSCAR ENRIQUE MESA CELIS"/>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7"/>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74244411"/>
    <s v="YEFFER CENEN MATEUS LEON"/>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58"/>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2185752"/>
    <s v="DIANA MARIA MORENO MUNEVAR"/>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7T00:00:00"/>
    <d v="2022-09-07T00:00:00"/>
    <d v="2023-02-07T00:00:00"/>
  </r>
  <r>
    <n v="2022"/>
    <n v="220559"/>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53051180"/>
    <s v="LADY PAOLA GARAY MENDIET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60"/>
    <x v="0"/>
    <s v="https://community.secop.gov.co/Public/Tendering/OpportunityDetail/Index?noticeUID=CO1.NTC.3217579&amp;isFromPublicArea=True&amp;isModal=true&amp;asPopupView=true"/>
    <s v="SDH-CD-0114-2022"/>
    <x v="0"/>
    <s v="Prestación de servicios"/>
    <s v="0111-01"/>
    <s v="SUBD. EDUCACION TRIBUTARIA Y SERVICIO"/>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x v="0"/>
    <s v="Prestación De Servicios"/>
    <x v="0"/>
    <n v="1032496202"/>
    <s v="DIANA MARCELA FAGUA MEDINA"/>
    <n v="186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1T00:00:00"/>
    <d v="2022-09-06T00:00:00"/>
    <d v="2022-09-06T00:00:00"/>
    <d v="2023-02-06T00:00:00"/>
  </r>
  <r>
    <n v="2022"/>
    <n v="220561"/>
    <x v="0"/>
    <s v="https://community.secop.gov.co/Public/Tendering/OpportunityDetail/Index?noticeUID=CO1.NTC.3221676&amp;isFromPublicArea=True&amp;isModal=true&amp;asPopupView=true"/>
    <s v="SDH-CD-0112-2022"/>
    <x v="0"/>
    <s v="Prestación de servicios"/>
    <s v="0111-01"/>
    <s v="SUBD. TALENTO HUMANO"/>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x v="1"/>
    <s v="Prestación De Servicios"/>
    <x v="0"/>
    <n v="52105772"/>
    <s v="LUZ DARY PALENCIA SEPULVEDA"/>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01T00:00:00"/>
    <d v="2022-09-05T00:00:00"/>
    <d v="2022-09-05T00:00:00"/>
    <d v="2023-01-05T00:00:00"/>
  </r>
  <r>
    <n v="2022"/>
    <n v="220562"/>
    <x v="0"/>
    <s v="https://community.secop.gov.co/Public/Tendering/OpportunityDetail/Index?noticeUID=CO1.NTC.3223566&amp;isFromPublicArea=True&amp;isModal=true&amp;asPopupView=true"/>
    <s v="SDH-CD-0106-2022"/>
    <x v="0"/>
    <s v="Prestación de servicios"/>
    <s v="0111-01"/>
    <s v="SUBD. PLANEACION E INTELIGENCIA TRIB"/>
    <s v="Prestar servicios   profesionales especializados en la estabilización deBogData y brindar el soporte de la mesa de ayuda para contribuyentes deBogotá."/>
    <x v="0"/>
    <s v="Prestación De Servicios"/>
    <x v="0"/>
    <n v="80179285"/>
    <s v="JIMMY ALDEMAR CABALLERO QUIROGA"/>
    <n v="4652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2T00:00:00"/>
    <d v="2022-09-07T00:00:00"/>
    <d v="2022-09-06T00:00:00"/>
    <d v="2023-02-06T00:00:00"/>
  </r>
  <r>
    <n v="2022"/>
    <n v="220563"/>
    <x v="0"/>
    <s v="https://community.secop.gov.co/Public/Tendering/OpportunityDetail/Index?noticeUID=CO1.NTC.3223566&amp;isFromPublicArea=True&amp;isModal=true&amp;asPopupView=true"/>
    <s v="SDH-CD-0106-2022"/>
    <x v="0"/>
    <s v="Prestación de servicios"/>
    <s v="0111-01"/>
    <s v="SUBD. PLANEACION E INTELIGENCIA TRIB"/>
    <s v="Prestar servicios   profesionales especializados en la estabilización deBogData y brindar el soporte de la mesa de ayuda para contribuyentes deBogotá."/>
    <x v="0"/>
    <s v="Prestación De Servicios"/>
    <x v="0"/>
    <n v="23467524"/>
    <s v="JULIA  VELANDIA BECERRA"/>
    <n v="4652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xpedición delregistro presupuestal."/>
    <d v="2022-09-02T00:00:00"/>
    <d v="2022-09-07T00:00:00"/>
    <d v="2022-09-06T00:00:00"/>
    <d v="2023-02-06T00:00:00"/>
  </r>
  <r>
    <n v="2022"/>
    <n v="220564"/>
    <x v="0"/>
    <s v="https://community.secop.gov.co/Public/Tendering/OpportunityDetail/Index?noticeUID=CO1.NTC.3144606&amp;isFromPublicArea=True&amp;isModal=true&amp;asPopupView=true"/>
    <s v="SDH-CD-0096-2022"/>
    <x v="0"/>
    <s v="Prestación de servicios"/>
    <s v="0111-01"/>
    <s v="DESPACHO SECRETARIO DISTRITAL DE HDA."/>
    <s v="Prestar servicios de apoyo a la gestión apoyando los trámites decarácter administrativo, que permiten atender los requerimientos deinformación del Sistema Distrital Bogotá Solidaria y la EstrategiaIntegral de Ingreso Mínimo Garantizado."/>
    <x v="0"/>
    <s v="Prestación De Servicios"/>
    <x v="0"/>
    <n v="1024582829"/>
    <s v="NELLY CAROLINA ORJUELA NIVIA"/>
    <n v="69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En todo casoel plazo no podrá exceder del 31 de diciembre de 2022."/>
    <d v="2022-09-02T00:00:00"/>
    <d v="2022-09-08T00:00:00"/>
    <d v="2022-09-09T00:00:00"/>
    <d v="2022-12-31T00:00:00"/>
  </r>
  <r>
    <n v="2022"/>
    <n v="220565"/>
    <x v="0"/>
    <s v="https://community.secop.gov.co/Public/Tendering/OpportunityDetail/Index?noticeUID=CO1.NTC.3110080&amp;isFromPublicArea=True&amp;isModal=true&amp;asPopupView=true"/>
    <s v="SDH-SMINC-0049-2022"/>
    <x v="1"/>
    <s v="Compraventa"/>
    <s v="0111-01"/>
    <s v="SUBD. INFRAESTRUCTURA TIC"/>
    <s v="Proveer medios magnéticos para copias de respaldo para la SecretaríaDistrital de Hacienda."/>
    <x v="1"/>
    <s v="Otro"/>
    <x v="1"/>
    <n v="901238371"/>
    <s v="GRUPO CAF TECNOLOGIA SAS"/>
    <n v="14820617"/>
    <s v="Incluido el Impuesto al Valor Agregado -IVA-, cuando a ello hubierelugar y demás impuestos, tasas, contribuciones de carácter nacional y/odistrital legales, costos directos e indirectos"/>
    <s v="Contra Entrega"/>
    <s v="2  Mes(es)"/>
    <s v="contados a partir de la suscripción del acta de inicio u orden deejecución, previa aprobación de las garantías y expedición del registropresupuestal."/>
    <d v="2022-09-02T00:00:00"/>
    <d v="2022-09-12T00:00:00"/>
    <d v="2022-09-13T00:00:00"/>
    <d v="2022-11-13T00:00:00"/>
  </r>
  <r>
    <n v="2022"/>
    <n v="220567"/>
    <x v="1"/>
    <s v="https://www.colombiacompra.gov.co/tienda-virtual-del-estado-colombiano/ordenes-compra/95509"/>
    <s v="OC-95509"/>
    <x v="2"/>
    <s v="Prestación de servicios"/>
    <s v="0111-01"/>
    <s v="SUBD. INFRAESTRUCTURA TIC"/>
    <s v="Prestar los servicios de actualización, mantenimiento y soporte para laslicencias del Software de Georreferenciación"/>
    <x v="1"/>
    <s v="Prestación De Servicios"/>
    <x v="1"/>
    <n v="830122983"/>
    <s v="ESRI COLOMBIA SAS"/>
    <n v="10427884"/>
    <s v="Incluido el Impuesto al Valor Agregado -IVA-, cuando a ello hubierelugar y demás impuestos, tasas, contribuciones de carácter nacional y/odistrital legales, costos directos e indirectos"/>
    <s v="Con el informe y certificación del supervisor"/>
    <s v="12  Mes(es)"/>
    <s v="Para su inicio deben haberse cumplido los requisitos deperfeccionamiento y ejecución."/>
    <d v="2022-09-02T00:00:00"/>
    <d v="2022-09-12T00:00:00"/>
    <d v="2022-09-07T00:00:00"/>
    <d v="2023-09-06T00:00:00"/>
  </r>
  <r>
    <n v="2022"/>
    <n v="220526"/>
    <x v="0"/>
    <s v="https://community.secop.gov.co/Public/Tendering/OpportunityDetail/Index?noticeUID=CO1.NTC.3230764&amp;isFromPublicArea=True&amp;isModal=true&amp;asPopupView=true"/>
    <s v="SDH-CD-0107-2022"/>
    <x v="0"/>
    <s v="Prestación de servicios"/>
    <s v="0111-01"/>
    <s v="SUBD. COBRO TRIBUTARIO"/>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x v="1"/>
    <s v="Prestación De Servicios"/>
    <x v="0"/>
    <n v="52429738"/>
    <s v="ERIKA  GOMEZ RODRIGUEZ"/>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en todo caso el plazo no podrá exceder del 31 de diciembrede 2022."/>
    <d v="2022-09-05T00:00:00"/>
    <d v="2022-09-07T00:00:00"/>
    <d v="2022-09-08T00:00:00"/>
    <d v="2022-12-31T00:00:00"/>
  </r>
  <r>
    <n v="2022"/>
    <n v="220527"/>
    <x v="0"/>
    <s v="https://community.secop.gov.co/Public/Tendering/OpportunityDetail/Index?noticeUID=CO1.NTC.3230764&amp;isFromPublicArea=True&amp;isModal=true&amp;asPopupView=true"/>
    <s v="SDH-CD-0107-2022"/>
    <x v="0"/>
    <s v="Prestación de servicios"/>
    <s v="0111-01"/>
    <s v="SUBD. COBRO TRIBUTARIO"/>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x v="1"/>
    <s v="Prestación De Servicios"/>
    <x v="0"/>
    <n v="1030541396"/>
    <s v="HECTOR LUIGI HERNANDEZ ARIAS"/>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en todo caso el plazo no podrá exceder del 31 de diciembrede 2022."/>
    <d v="2022-09-05T00:00:00"/>
    <d v="2022-09-08T00:00:00"/>
    <d v="2022-09-08T00:00:00"/>
    <d v="2022-12-31T00:00:00"/>
  </r>
  <r>
    <n v="2022"/>
    <n v="220530"/>
    <x v="0"/>
    <s v="https://community.secop.gov.co/Public/Tendering/OpportunityDetail/Index?noticeUID=CO1.NTC.3170870&amp;isFromPublicArea=True&amp;isModal=true&amp;asPopupView=true"/>
    <s v="SDH-CD-0074-2022"/>
    <x v="3"/>
    <s v="Prestación de servicios"/>
    <s v="0111-04"/>
    <s v="FONDO CUENTA CONCEJO DE BOGOTA, D.C."/>
    <s v="Prestar servicios para la gestión de correspondencia y mensajeríaexpresa masiva para el Concejo de Bogotá"/>
    <x v="1"/>
    <s v="Prestación De Servicios"/>
    <x v="1"/>
    <n v="900062917"/>
    <s v="SERVICIOS POSTALES NACIONALES S.A.S."/>
    <n v="36359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aprobación de las garantías y expedición del registro presupuestal"/>
    <d v="2022-09-05T00:00:00"/>
    <d v="2022-09-12T00:00:00"/>
    <d v="1899-12-31T00:00:00"/>
    <d v="1899-12-31T00:00:00"/>
  </r>
  <r>
    <n v="2022"/>
    <n v="220566"/>
    <x v="0"/>
    <s v="https://community.secop.gov.co/Public/Tendering/OpportunityDetail/Index?noticeUID=CO1.NTC.3230764&amp;isFromPublicArea=True&amp;isModal=true&amp;asPopupView=true"/>
    <s v="SDH-CD-0107-2022"/>
    <x v="0"/>
    <s v="Prestación de servicios"/>
    <s v="0111-01"/>
    <s v="SUBD. COBRO TRIBUTARIO"/>
    <s v="Prestar los servicios de apoyo operativo para la ejecución de laboresrelacionadas con las actuaciones administrativas, recopilación dedocumentos, descargue de pruebas, atención al usuario, manejo delarchivo y asignación y reparto de los radicados de las oficinas de laSubdirección de Cobro Tributario."/>
    <x v="1"/>
    <s v="Prestación De Servicios"/>
    <x v="0"/>
    <n v="1071630884"/>
    <s v="MONICA ALEXANDRA PUERTAS TERREROS"/>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en todo caso el plazo no podrá exceder del 31 de diciembrede 2022."/>
    <d v="2022-09-05T00:00:00"/>
    <d v="2022-09-08T00:00:00"/>
    <d v="2022-09-09T00:00:00"/>
    <d v="2022-12-31T00:00:00"/>
  </r>
  <r>
    <n v="2022"/>
    <n v="220569"/>
    <x v="0"/>
    <s v="https://community.secop.gov.co/Public/Tendering/OpportunityDetail/Index?noticeUID=CO1.NTC.3236039&amp;isFromPublicArea=True&amp;isModal=true&amp;asPopupView=true"/>
    <s v="SDH-CD-0118-2022"/>
    <x v="0"/>
    <s v="Prestación de servicios"/>
    <s v="0111-01"/>
    <s v="DESPACHO SECRETARIO DISTRITAL DE HDA."/>
    <s v="Prestar servicios profesionales altamente calificados para asesorar yacompañar el análisis y generación de recomendaciones para optimizar lagestión de fiducias"/>
    <x v="0"/>
    <s v="Prestación De Servicios"/>
    <x v="0"/>
    <n v="79154425"/>
    <s v="RODRIGO  VELEZ JARA"/>
    <n v="90000000"/>
    <s v="Incluido el Impuesto al Valor Agregado -IVA-, cuando a ello hubierelugar y demás impuestos, tasas, contribuciones de carácter nacional y/odistrital legales, costos directos e indirectos"/>
    <s v="Con el informe y certificación del supervisor"/>
    <s v="5  Mes(es)"/>
    <s v="A partir de la suscripción del acta de inicio u orden de ejecuciónprevia aprobación de la garantía única y expedición del registropresupuestal."/>
    <d v="2022-09-05T00:00:00"/>
    <d v="2022-09-07T00:00:00"/>
    <d v="2022-09-08T00:00:00"/>
    <d v="2023-02-07T00:00:00"/>
  </r>
  <r>
    <n v="2022"/>
    <n v="220568"/>
    <x v="0"/>
    <s v="https://community.secop.gov.co/Public/Tendering/OpportunityDetail/Index?noticeUID=CO1.NTC.3098208&amp;isFromPublicArea=True&amp;isModal=true&amp;asPopupView=true"/>
    <s v="SDH-SIE-0014-2022 (Presentación de oferta)"/>
    <x v="4"/>
    <s v="Prestación de servicios"/>
    <s v="0111-04"/>
    <s v="FONDO CUENTA CONCEJO DE BOGOTA, D.C."/>
    <s v="Prestar los servicios de mantenimiento preventivo, correctivo y soportetécnico a los Aires Acondicionados y UPS del Concejo de Bogotá D.C., asícomo a los elementos que soportan dicha infraestructura tecnológica enel centro de cómputo y centros de cableado de la Corporación, deconformidad con lo establecido en el Pliego de Condiciones"/>
    <x v="1"/>
    <s v="Prestación De Servicios"/>
    <x v="1"/>
    <n v="800039398"/>
    <s v="INGEAL S A"/>
    <n v="211877000"/>
    <s v="Incluido el Impuesto al Valor Agregado -IVA-, cuando a ello hubierelugar y demás impuestos, tasas, contribuciones de carácter nacional y/odistrital legales, costos directos e indirectos. Discriminado de lasiguiente manera: Un valor de SERVICIO DE MANTENIMIENTO PREVENTIVO,CORRECTIVO DE UPS’s Y AIRES ACONDICIONADOS por valor de CUARENTAMILLONES OCHOCIENTOS SETENTA Y SIETE MIL PESOS ($ 40.877.000) MCTE y lasuma fija establecida para el componente “BOLSA DE REPUESTOS”, el cualcorresponde a la suma de CIENTO SETENTA Y UN MILLONES DE PESOS ($171.000.000)” mcte"/>
    <s v="Con el informe y certificación del supervisor"/>
    <s v="12  Mes(es)"/>
    <s v=", contados a partir de la suscripción del acta de iniciación u orden deejecución, previa aprobación de la garantía única y expedición delregistro presupuestal."/>
    <d v="2022-09-06T00:00:00"/>
    <d v="2022-09-29T00:00:00"/>
    <d v="2022-10-03T00:00:00"/>
    <d v="2023-10-03T00:00:00"/>
  </r>
  <r>
    <n v="2022"/>
    <n v="220570"/>
    <x v="0"/>
    <s v="https://community.secop.gov.co/Public/Tendering/OpportunityDetail/Index?noticeUID=CO1.NTC.3239187&amp;isFromPublicArea=True&amp;isModal=true&amp;asPopupView=true"/>
    <s v="SDH-CD-0113-2022"/>
    <x v="0"/>
    <s v="Prestación de servicios"/>
    <s v="0111-01"/>
    <s v="SUBD. TALENTO HUMANO"/>
    <s v="Prestar servicios profesionales para desarrollar las actividades deejecución, seguimiento a la gestión y desarrollo de los procesos decobro, recobro y pago de incapacidades para la Subdirección del TalentoHumano."/>
    <x v="1"/>
    <s v="Prestación De Servicios"/>
    <x v="0"/>
    <n v="1111744164"/>
    <s v="LUIS EFREN MURILLO GAMBOA"/>
    <n v="23846367"/>
    <s v="Incluido el Impuesto al Valor Agregado -IVA-, cuando a ello hubierelugar y demás impuestos, tasas, contribuciones de carácter nacional y/odistrital legales, costos directos e indirectos"/>
    <s v="Con el informe y certificación del supervisor"/>
    <s v="4  Mes(es)  11  Día(s)"/>
    <s v="Contados a partir de la suscripción del acta de iniciación u orden deejecución, previa aprobación de la garantía única y expedición delregistro presupuestal."/>
    <d v="2022-09-06T00:00:00"/>
    <d v="2022-09-07T00:00:00"/>
    <d v="2022-09-07T00:00:00"/>
    <d v="2023-01-18T00:00:00"/>
  </r>
  <r>
    <n v="2022"/>
    <n v="220577"/>
    <x v="1"/>
    <s v="https://www.colombiacompra.gov.co/tienda-virtual-del-estado-colombiano/ordenes-compra/95631"/>
    <s v="OC-95631"/>
    <x v="2"/>
    <s v="Prestación de servicios"/>
    <s v="0111-04"/>
    <s v="FONDO CUENTA CONCEJO DE BOGOTA, D.C."/>
    <s v="Prestar los servicios de administración y soporte técnico para todos losproductos Microsoft instalados o por instalar en el Concejo de Bogotá"/>
    <x v="1"/>
    <s v="Tecnología"/>
    <x v="1"/>
    <n v="800198591"/>
    <s v="BRANCH OF MICROSOFT COLOMBIA INC"/>
    <n v="265968099"/>
    <s v="Incluido el Impuesto al Valor Agregado -IVA-, cuando a ello hubierelugar y demás impuestos, tasas, contribuciones de carácter nacional y/odistrital legales, costos directos e indirectos"/>
    <s v="Con el informe y certificación del supervisor"/>
    <s v="12  Mes(es)"/>
    <s v=", contados a partir de la generación de la orden de compra, suscripcióndel acta de inicio, previa aprobación de las garantías y expedición delregistro presupuestal."/>
    <d v="2022-09-06T00:00:00"/>
    <d v="2022-09-26T00:00:00"/>
    <d v="2022-09-26T00:00:00"/>
    <d v="2023-09-26T00:00:00"/>
  </r>
  <r>
    <n v="2022"/>
    <n v="220571"/>
    <x v="0"/>
    <s v="https://community.secop.gov.co/Public/Tendering/OpportunityDetail/Index?noticeUID=CO1.NTC.3248987&amp;isFromPublicArea=True&amp;isModal=true&amp;asPopupView=true"/>
    <s v="SDH-CD-0117-2022"/>
    <x v="0"/>
    <s v="Prestación de servicios"/>
    <s v="0111-01"/>
    <s v="SUBD. DESARROLLO SOCIAL"/>
    <s v="Prestar los servicios profesionales a la Subdirección de desarrollosocial de la Secretaría Distrital de Hacienda para asesorar,  consolidary analizar la información producida en materia presupuestal, fiscal yfinanciera de las entidades y empresas sociales del estados."/>
    <x v="1"/>
    <s v="Prestación De Servicios"/>
    <x v="0"/>
    <n v="52500234"/>
    <s v="AIDEE  VALLEJO CUESTA"/>
    <n v="32565000"/>
    <s v="Incluido el Impuesto al Valor Agregado -IVA-, cuando a ello hubierelugar y demás impuestos, tasas, contribuciones de carácter nacional y/odistrital legales, costos directos e indirectos"/>
    <s v="Con el informe y certificación del supervisor"/>
    <s v="5  Mes(es)"/>
    <s v="A partir de la suscripción del acta de inicio u orden deejecución, previa aprobación de la garantía única y expedición delregistro presupuestal. En todo caso, el plazo no podrá exceder el 31 dediciembre de 2022."/>
    <d v="2022-09-07T00:00:00"/>
    <d v="2022-09-09T00:00:00"/>
    <d v="2022-09-12T00:00:00"/>
    <d v="2022-12-31T00:00:00"/>
  </r>
  <r>
    <n v="2022"/>
    <n v="220572"/>
    <x v="0"/>
    <s v="https://community.secop.gov.co/Public/Tendering/OpportunityDetail/Index?noticeUID=CO1.NTC.3248987&amp;isFromPublicArea=True&amp;isModal=true&amp;asPopupView=true"/>
    <s v="SDH-CD-0117-2022"/>
    <x v="0"/>
    <s v="Prestación de servicios"/>
    <s v="0111-01"/>
    <s v="SUBD. DESARROLLO SOCIAL"/>
    <s v="Prestar los servicios profesionales a la Subdirección de desarrollosocial de la Secretaría Distrital de Hacienda para asesorar,  consolidary analizar la información producida en materia presupuestal, fiscal yfinanciera de las entidades y empresas sociales del estados."/>
    <x v="1"/>
    <s v="Prestación De Servicios"/>
    <x v="0"/>
    <n v="52478358"/>
    <s v="ANDREA MILENA GONZALEZ ZULUAGA"/>
    <n v="32565000"/>
    <s v="Incluido el Impuesto al Valor Agregado -IVA-, cuando a ello hubierelugar y demás impuestos, tasas, contribuciones de carácter nacional y/odistrital legales, costos directos e indirectos"/>
    <s v="Con el informe y certificación del supervisor"/>
    <s v="5  Mes(es)"/>
    <s v="A partir de la suscripción del acta de inicio u orden deejecución, previa aprobación de la garantía única y expedición delregistro presupuestal. En todo caso, el plazo no podrá exceder el 31 dediciembre de 2022."/>
    <d v="2022-09-08T00:00:00"/>
    <d v="2022-09-09T00:00:00"/>
    <d v="2022-09-12T00:00:00"/>
    <d v="2022-12-31T00:00:00"/>
  </r>
  <r>
    <n v="2022"/>
    <n v="220573"/>
    <x v="0"/>
    <s v="https://community.secop.gov.co/Public/Tendering/OpportunityDetail/Index?noticeUID=CO1.NTC.3249807&amp;isFromPublicArea=True&amp;isModal=true&amp;asPopupView=true"/>
    <s v="SDH-CD-0122-2022"/>
    <x v="5"/>
    <s v="Prestación de servicios"/>
    <s v="0111-01"/>
    <s v="SUBD. INFRAESTRUCTURA TIC"/>
    <s v="Prestar los servicios de actualización, mantenimiento y soporte para laslicencias del Software SPSS"/>
    <x v="1"/>
    <s v="Prestación De Servicios"/>
    <x v="1"/>
    <n v="800177588"/>
    <s v="INFORMESE SAS"/>
    <n v="75700008"/>
    <s v="Incluido el Impuesto al Valor Agregado -IVA-, cuando a ello hubierelugar y demás impuestos, tasas, contribuciones de carácter nacional y/odistrital legales, costos directos e indirectos"/>
    <s v="Con el informe y certificación del supervisor"/>
    <s v="12  Mes(es)"/>
    <s v=", contados a partir de la suscripción del acta de iniciación u orden deejecución, previa aprobación de la garantía única y expedición delregistro presupuestal."/>
    <d v="2022-09-08T00:00:00"/>
    <d v="2022-09-13T00:00:00"/>
    <d v="2022-09-13T00:00:00"/>
    <d v="2023-09-12T00:00:00"/>
  </r>
  <r>
    <n v="2022"/>
    <n v="220574"/>
    <x v="0"/>
    <s v="https://community.secop.gov.co/Public/Tendering/OpportunityDetail/Index?noticeUID=CO1.NTC.3099809&amp;isFromPublicArea=True&amp;isModal=true&amp;asPopupView=true"/>
    <s v="SDH-CMA-0002-2022 (Presentación de oferta)"/>
    <x v="6"/>
    <s v="Consultoría"/>
    <s v="0111-04"/>
    <s v="FONDO CUENTA CONCEJO DE BOGOTA, D.C."/>
    <s v="Definir los lineamientos y la estrategia para la formulación del Plan derecuperación de desastres TIC del Concejo de Bogotá D.C."/>
    <x v="0"/>
    <s v="Otro"/>
    <x v="1"/>
    <n v="901630586"/>
    <s v="UNION TEMPORAL WEX-LOCK-DRP 2022"/>
    <n v="249907970"/>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u orden deejecución, previa aprobación de las garantías y expedición del registropresupuestal."/>
    <d v="2022-09-09T00:00:00"/>
    <d v="2022-10-05T00:00:00"/>
    <d v="1899-12-31T00:00:00"/>
    <d v="1899-12-31T00:00:00"/>
  </r>
  <r>
    <n v="2022"/>
    <n v="220578"/>
    <x v="0"/>
    <s v="https://community.secop.gov.co/Public/Tendering/OpportunityDetail/Index?noticeUID=CO1.NTC.3259767&amp;isFromPublicArea=True&amp;isModal=true&amp;asPopupView=true"/>
    <s v="SDH-CD-0127-2022"/>
    <x v="0"/>
    <s v="Prestación de servicios"/>
    <s v="0111-01"/>
    <s v="SUBD. ASUNTOS CONTRACTUALES"/>
    <s v="Prestar servicios profesionales de apoyo jurídico en temas contractualesen la Subdirección de Asuntos Contractuales."/>
    <x v="1"/>
    <s v="Prestación De Servicios"/>
    <x v="0"/>
    <n v="1032381290"/>
    <s v="ANDREA DEL PILAR LEGUIZAMO MURILLO"/>
    <n v="1592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09T00:00:00"/>
    <d v="2022-09-10T00:00:00"/>
    <d v="2022-09-12T00:00:00"/>
    <d v="2023-01-11T00:00:00"/>
  </r>
  <r>
    <n v="2022"/>
    <n v="220575"/>
    <x v="0"/>
    <s v="https://community.secop.gov.co/Public/Tendering/OpportunityDetail/Index?noticeUID=CO1.NTC.3261442&amp;isFromPublicArea=True&amp;isModal=true&amp;asPopupView=true"/>
    <s v="SDH-CD-011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1018424019"/>
    <s v="EDNA ROCIO SANCHEZ MORALES"/>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En todo caso el plazo de ejecución no podrásuperar el 31 de diciembre de 2022."/>
    <d v="2022-09-12T00:00:00"/>
    <d v="2022-09-13T00:00:00"/>
    <d v="2022-09-13T00:00:00"/>
    <d v="2022-12-31T00:00:00"/>
  </r>
  <r>
    <n v="2022"/>
    <n v="220576"/>
    <x v="0"/>
    <s v="https://community.secop.gov.co/Public/Tendering/OpportunityDetail/Index?noticeUID=CO1.NTC.3261442&amp;isFromPublicArea=True&amp;isModal=true&amp;asPopupView=true"/>
    <s v="SDH-CD-011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29109437"/>
    <s v="CAROLINA  PAZ MANZANO"/>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En todo caso el plazo de ejecución no podrásuperar el 31 de diciembre de 2022."/>
    <d v="2022-09-12T00:00:00"/>
    <d v="2022-09-13T00:00:00"/>
    <d v="2022-09-13T00:00:00"/>
    <d v="2022-12-31T00:00:00"/>
  </r>
  <r>
    <n v="2022"/>
    <n v="220579"/>
    <x v="0"/>
    <s v="https://community.secop.gov.co/Public/Tendering/OpportunityDetail/Index?noticeUID=CO1.NTC.3267286&amp;isFromPublicArea=True&amp;isModal=true&amp;asPopupView=true"/>
    <s v="SDH-CD-0128-2022"/>
    <x v="0"/>
    <s v="Prestación de servicios"/>
    <s v="0111-04"/>
    <s v="FONDO CUENTA CONCEJO DE BOGOTA, D.C."/>
    <s v="Prestar servicios profesionales en el seguimiento de las actividades delplan de acción que se encuentren a cargo de la Mesa Directiva."/>
    <x v="1"/>
    <s v="Prestación De Servicios"/>
    <x v="0"/>
    <n v="1098714028"/>
    <s v="BELINES BEGNI FUENTES MEZA"/>
    <n v="25080000"/>
    <s v="Incluido el Impuesto al Valor Agregado -IVA-, cuando a ello hubierelugar y demás impuestos, tasas, contribuciones de carácter nacional y/odistrital legales, costos directos e indirectos"/>
    <s v="Con el informe y certificación del supervisor"/>
    <s v="5  Mes(es)"/>
    <s v="5 MESES Contados a partir de la suscripción del acta de inicio previaexpedición del registro presupuestal y aprobación de las garantías queamparan el contrato."/>
    <d v="2022-09-14T00:00:00"/>
    <d v="2022-09-19T00:00:00"/>
    <d v="2022-09-19T00:00:00"/>
    <d v="2023-02-19T00:00:00"/>
  </r>
  <r>
    <n v="2022"/>
    <n v="220581"/>
    <x v="0"/>
    <s v="https://community.secop.gov.co/Public/Tendering/OpportunityDetail/Index?noticeUID=CO1.NTC.3269282&amp;isFromPublicArea=True&amp;isModal=true&amp;asPopupView=true"/>
    <s v="SDH-CD-0133-2022"/>
    <x v="5"/>
    <s v="Prestación de servicios"/>
    <s v="0111-04"/>
    <s v="FONDO CUENTA CONCEJO DE BOGOTA, D.C."/>
    <s v="Prestar servicios de renovación, mantenimiento y soporte para laslicencias del sitio WEB e intranet y de streaming del Concejo de BogotáD.C."/>
    <x v="1"/>
    <s v="Tecnología"/>
    <x v="1"/>
    <n v="830112518"/>
    <s v="FACTOR VISUAL E A T"/>
    <n v="50000000"/>
    <s v="Incluido el Impuesto al Valor Agregado -IVA-, cuando a ello hubierelugar y demás impuestos, tasas, contribuciones de carácter nacional y/odistrital legales, costos directos e indirectos"/>
    <s v="Con el informe y certificación del supervisor"/>
    <s v="7  Mes(es)"/>
    <s v=", contados a partir de la suscripción del acta de iniciación u orden deejecución, previa aprobación de la garantía única y expedición delregistro presupuestal."/>
    <d v="2022-09-14T00:00:00"/>
    <d v="2022-09-21T00:00:00"/>
    <d v="1899-12-31T00:00:00"/>
    <d v="1899-12-31T00:00:00"/>
  </r>
  <r>
    <n v="2022"/>
    <n v="220583"/>
    <x v="0"/>
    <s v="https://community.secop.gov.co/Public/Tendering/OpportunityDetail/Index?noticeUID=CO1.NTC.3268863&amp;isFromPublicArea=True&amp;isModal=true&amp;asPopupView=true"/>
    <s v="SDH-CD-0129-2022"/>
    <x v="0"/>
    <s v="Prestación de servicios"/>
    <s v="0111-01"/>
    <s v="SUBD. ASUNTOS CONTRACTUALES"/>
    <s v="Prestar servicios profesionales jurídicos en temas administrativos y contractuales de competencia de la Subdirección de Asuntos Contractuales de la Secretaría Distrital de Hacienda"/>
    <x v="1"/>
    <s v="Prestación De Servicios"/>
    <x v="0"/>
    <n v="39781764"/>
    <s v="MARTHA ADRIANA RIVERO TORRES"/>
    <n v="354960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ación u orden deejecución, previa aprobación de la garantía única y expedición delregistro presupuestal."/>
    <d v="2022-09-14T00:00:00"/>
    <d v="2022-09-19T00:00:00"/>
    <d v="2022-09-16T00:00:00"/>
    <d v="2023-01-31T00:00:00"/>
  </r>
  <r>
    <n v="2022"/>
    <n v="220584"/>
    <x v="0"/>
    <s v="https://community.secop.gov.co/Public/Tendering/OpportunityDetail/Index?noticeUID=CO1.NTC.3194837&amp;isFromPublicArea=True&amp;isModal=true&amp;asPopupView=true"/>
    <s v="SDH-SMINC-0054-2022"/>
    <x v="1"/>
    <s v="Prestación de servicios"/>
    <s v="0111-01"/>
    <s v="OF. ASESORA DE COMUNICACIONES"/>
    <s v="Divulgar información a través de piezas comunicativas, con el fin deconcientizar a consumidores y distribuidores sobre la necesidad deevitar el consumo de productos de origen ilícito o de contrabando, deconformidad con lo establecido en la invitación pública."/>
    <x v="0"/>
    <s v="Prestación De Servicios"/>
    <x v="1"/>
    <n v="900684554"/>
    <s v="GRUPO ARKS PREMIER SAS"/>
    <n v="52060000"/>
    <s v="Incluido el Impuesto al Valor Agregado -IVA-, cuando a ello hubierelugar y demás impuestos, tasas, contribuciones de carácter nacional y/odistrital legales, costos directos e indirectos"/>
    <s v="Con el informe y certificación del supervisor"/>
    <s v="5  Mes(es)"/>
    <s v="y/o hasta agotar recursos, lo primero que ocurra, contados a partir dela suscripción del acta de inicio previa expedición del registropresupuestal y aprobación de la(s) garantía(s) que ampara(n) elcontrato."/>
    <d v="2022-09-14T00:00:00"/>
    <d v="2022-09-19T00:00:00"/>
    <d v="2022-09-22T00:00:00"/>
    <d v="2023-02-22T00:00:00"/>
  </r>
  <r>
    <n v="2022"/>
    <n v="220608"/>
    <x v="1"/>
    <s v="https://www.colombiacompra.gov.co/tienda-virtual-del-estado-colombiano/ordenes-compra/96022"/>
    <s v="OC-96022"/>
    <x v="7"/>
    <s v="Compraventa"/>
    <s v="0111-01"/>
    <s v="SUBD. SERVICIOS TIC"/>
    <s v="Adquirir papel para las impresoras de la Secretaría Distrital deHacienda"/>
    <x v="1"/>
    <s v="Prestación De Servicios"/>
    <x v="1"/>
    <n v="830037946"/>
    <s v="PANAMERICANA LIBRERIA Y PAPELERIA S A"/>
    <n v="29985652"/>
    <s v="Incluido el Impuesto al Valor Agregado -IVA-, cuando a ello hubierelugar y demás impuestos, tasas, contribuciones de carácter nacional y/odistrital legales, costos directos e indirectos"/>
    <s v="Contra Entrega"/>
    <s v="1  Mes(es)"/>
    <s v="1 Mes(es), siguiente a la colocación de la Orden de Compra, previaexpedición del registro presupuestal. No obstante, el proveedor (Granalmacén) debe tener en cuenta los &quot;Términos y condiciones de Uso de laTienda Virtual del Estado Colombiano&quot;, aparte X &quot;Proceso y reglas deContratación con Gran Almacén en la TVEC&quot;, Literal E. &quot;Entrega&quot; yLiteral H. &quot;Política de Cambios&quot;."/>
    <d v="2022-09-14T00:00:00"/>
    <d v="2022-09-21T00:00:00"/>
    <d v="2022-09-14T00:00:00"/>
    <d v="2022-10-13T00:00:00"/>
  </r>
  <r>
    <n v="2022"/>
    <n v="220582"/>
    <x v="0"/>
    <s v="https://community.secop.gov.co/Public/Tendering/OpportunityDetail/Index?noticeUID=CO1.NTC.3152018&amp;isFromPublicArea=True&amp;isModal=true&amp;asPopupView=true"/>
    <s v="SDH-SMINC-0050-2022"/>
    <x v="1"/>
    <s v="Prestación de servicios"/>
    <s v="0111-04"/>
    <s v="FONDO CUENTA CONCEJO DE BOGOTA, D.C."/>
    <s v="Prestar el servicio de gestión integral de residuos peligrosos delconcejo de Bogotá"/>
    <x v="1"/>
    <s v="Prestación De Servicios"/>
    <x v="1"/>
    <n v="900519343"/>
    <s v="ENLACES AMBIENTALES S A S"/>
    <n v="800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09-15T00:00:00"/>
    <d v="2022-09-28T00:00:00"/>
    <d v="2022-10-03T00:00:00"/>
    <d v="2023-01-03T00:00:00"/>
  </r>
  <r>
    <n v="2022"/>
    <n v="220586"/>
    <x v="0"/>
    <s v="https://community.secop.gov.co/Public/Tendering/OpportunityDetail/Index?noticeUID=CO1.NTC.3204735&amp;isFromPublicArea=True&amp;isModal=true&amp;asPopupView=true"/>
    <s v="SDH-SMINC-0056-2022"/>
    <x v="1"/>
    <s v="Prestación de servicios"/>
    <s v="0111-01"/>
    <s v="OF. OPERACIONES FINANCIERAS"/>
    <s v="Prestar el servicio para permitir el acceso a la información de losproductos publicados a través de Internet con el fin de utilizar lamisma  para realizar valoraciones, simulaciones, análisis, cálculos uotros."/>
    <x v="1"/>
    <s v="Prestación De Servicios"/>
    <x v="1"/>
    <n v="900307711"/>
    <s v="PROVEEDOR INTEGRAL DE PRECIOS COLOMBIA P ROVEEDOR DE PRECIOS PARA VALORACION S.A"/>
    <n v="8791506"/>
    <s v="Incluido el Impuesto al Valor Agregado -IVA-, cuando a ello hubierelugar y demás impuestos, tasas, contribuciones de carácter nacional y/odistrital legales, costos directos e indirectos"/>
    <s v="Con el informe y certificación del supervisor"/>
    <s v="6  Mes(es)"/>
    <s v="Para su inicio deben haberse cumplido los requisitos deperfeccionamiento y ejecución."/>
    <d v="2022-09-16T00:00:00"/>
    <d v="2022-09-21T00:00:00"/>
    <d v="2022-09-22T00:00:00"/>
    <d v="2022-03-22T00:00:00"/>
  </r>
  <r>
    <n v="2022"/>
    <n v="220587"/>
    <x v="0"/>
    <s v="https://community.secop.gov.co/Public/Tendering/OpportunityDetail/Index?noticeUID=CO1.NTC.3286930&amp;isFromPublicArea=True&amp;isModal=true&amp;asPopupView=true"/>
    <s v="SDH-CD-0110-2022"/>
    <x v="0"/>
    <s v="Prestación de servicios"/>
    <s v="0111-01"/>
    <s v="SUBD. FINANZAS DISTRITALES"/>
    <s v="Prestar los servicios profesionales a la Subdirección de FinanzasDistritales de la Direccion Distrital de Presupuesto, para el apoyo,consolidacion, analisis y gestion de las bases de datos de informacion presupuestal de todo el distrito capital."/>
    <x v="1"/>
    <s v="Prestación De Servicios"/>
    <x v="0"/>
    <n v="79616900"/>
    <s v="JAIME ENRIQUE ZAMBRANO SALAZAR"/>
    <n v="32565000"/>
    <s v="Incluido el Impuesto al Valor Agregado -IVA-, cuando a ello hubierelugar y demás impuestos, tasas, contribuciones de carácter nacional y/odistrital legales, costos directos e indirectos"/>
    <s v="Con el informe y certificación del supervisor"/>
    <s v="5  Mes(es)"/>
    <s v="a partir de la suscripción del acta de inicio u ordendeejecución,previa aprobación de la garantía única y expedición delregistro presupuestal. En todo caso, el plazo no podrá exceder el 31 dediciembre de 2022."/>
    <d v="2022-09-16T00:00:00"/>
    <d v="2022-09-20T00:00:00"/>
    <d v="2022-09-21T00:00:00"/>
    <d v="2022-12-31T00:00:00"/>
  </r>
  <r>
    <n v="2022"/>
    <n v="220588"/>
    <x v="0"/>
    <s v="https://community.secop.gov.co/Public/Tendering/OpportunityDetail/Index?noticeUID=CO1.NTC.3285542&amp;isFromPublicArea=True&amp;isModal=true&amp;asPopupView=true"/>
    <s v="SDH-CD-0135-2022"/>
    <x v="0"/>
    <s v="Prestación de servicios"/>
    <s v="0111-04"/>
    <s v="FONDO CUENTA CONCEJO DE BOGOTA, D.C."/>
    <s v="Prestar servicios de apoyo a la gestión para el soporte y manejo de loscomponentes tecnológicos requeridos en el cumplimiento de lasactividades de gestión normativa y control político a cargo de laCorporación."/>
    <x v="1"/>
    <s v="Prestación De Servicios"/>
    <x v="0"/>
    <n v="11811054"/>
    <s v="ROBINSON  MELO MORENO"/>
    <n v="9304000"/>
    <s v="Incluido el Impuesto al Valor Agregado -IVA-, cuando a ello hubierelugar y demás impuestos, tasas, contribuciones de carácter nacional y/odistrital legales, costos directos e indirectos"/>
    <s v="Con el informe y certificación del supervisor"/>
    <s v="4  Mes(es)"/>
    <s v="contado a partir de la suscripción del acta de inicio, previa aprobaciónde la garantía única y expedición del registro presupuestal."/>
    <d v="2022-09-16T00:00:00"/>
    <d v="2022-09-19T00:00:00"/>
    <d v="2022-09-23T00:00:00"/>
    <d v="2023-01-23T00:00:00"/>
  </r>
  <r>
    <n v="2022"/>
    <n v="220602"/>
    <x v="1"/>
    <s v="https://www.colombiacompra.gov.co/tienda-virtual-del-estado-colombiano/ordenes-compra/96169"/>
    <s v="OC-96169"/>
    <x v="2"/>
    <s v="Prestación de servicios"/>
    <s v="0111-01"/>
    <s v="SUBD. INFRAESTRUCTURA TIC"/>
    <s v="Prestar los servicios en la Nube de Oracle para los productos de laSecretaría Distrital de Hacienda."/>
    <x v="1"/>
    <s v="Tecnología"/>
    <x v="1"/>
    <n v="860045379"/>
    <s v="COMWARE S A"/>
    <n v="777410739"/>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ación u orden deejecución, previa aprobación de las garantías y expedición del registropresupuestal."/>
    <d v="2022-09-16T00:00:00"/>
    <d v="2022-09-22T00:00:00"/>
    <d v="1899-12-31T00:00:00"/>
    <d v="1899-12-31T00:00:00"/>
  </r>
  <r>
    <n v="2022"/>
    <n v="220601"/>
    <x v="0"/>
    <s v="https://community.secop.gov.co/Public/Tendering/OpportunityDetail/Index?noticeUID=CO1.NTC.3122274&amp;isFromPublicArea=True&amp;isModal=true&amp;asPopupView=true"/>
    <s v="SDH-SMINC-0044-2022"/>
    <x v="1"/>
    <s v="Suministros"/>
    <s v="0111-01"/>
    <s v="SUBD. TALENTO HUMANO"/>
    <s v="Proveer de elementos ergonómicos para los puestos de trabajo de losservidores públicos de la Secretaría Distrital de Hacienda"/>
    <x v="1"/>
    <s v="Otro"/>
    <x v="1"/>
    <n v="900990752"/>
    <s v="PROYECTOS INSTITUCIONALES DE COLOMBIA SA S"/>
    <n v="45467520"/>
    <s v="Incluido el Impuesto al Valor Agregado -IVA-, cuando a ello hubierelugar y demás impuestos, tasas, contribuciones de carácter nacional y/odistrital legales, costos directos e indirectos"/>
    <s v="Contra Entrega"/>
    <s v="2  Mes(es)"/>
    <s v="contados desde la fecha de inicio del contrato, u orden de ejecución,previa aprobación de la garantía única y expedición del registropresupuestal."/>
    <d v="2022-09-18T00:00:00"/>
    <d v="2022-09-20T00:00:00"/>
    <d v="2022-09-23T00:00:00"/>
    <d v="2022-11-23T00:00:00"/>
  </r>
  <r>
    <n v="2022"/>
    <n v="220580"/>
    <x v="0"/>
    <s v="https://community.secop.gov.co/Public/Tendering/OpportunityDetail/Index?noticeUID=CO1.NTC.3295305&amp;isFromPublicArea=True&amp;isModal=true&amp;asPopupView=true"/>
    <s v="SDH-CD-0126-2022"/>
    <x v="0"/>
    <s v="Prestación de servicios"/>
    <s v="0111-01"/>
    <s v="SUBD. ASUNTOS CONTRACTUALES"/>
    <s v="Prestar servicios a la Subdirección de Asuntos Contractuales en lasensibilización y apropiación del uso de la plataforma tecnológica.SECOP II, Tienda Virtual del Estado Colombiano (TVEC) y SECOP I, en elmarco del fortalecimiento de la gestión administrativa."/>
    <x v="1"/>
    <s v="Prestación De Servicios"/>
    <x v="0"/>
    <n v="1014257850"/>
    <s v="NICOLAS  FAGUA SUAREZ"/>
    <n v="12540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previaaprobación de la garantía única y expedición del registro presupuestal"/>
    <d v="2022-09-19T00:00:00"/>
    <d v="2022-09-19T00:00:00"/>
    <d v="2022-09-20T00:00:00"/>
    <d v="2023-01-19T00:00:00"/>
  </r>
  <r>
    <n v="2022"/>
    <n v="220590"/>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1033809255"/>
    <s v="DANIELA DE LOS ANGELES SUAREZ BELTRAN"/>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s contados a partir de la suscripción del acta de iniciación uorden de ejecución, previa aprobación de la garantía única y expedicióndel registro presupuestal."/>
    <d v="2022-09-19T00:00:00"/>
    <d v="2022-09-21T00:00:00"/>
    <d v="2022-09-21T00:00:00"/>
    <d v="2023-01-16T00:00:00"/>
  </r>
  <r>
    <n v="2022"/>
    <n v="220591"/>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1014255083"/>
    <s v="ANGIE LIZETH SERRANO CASTELLANOS"/>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s contados a partir de la suscripción del acta de iniciación uorden de ejecución, previa aprobación de la garantía única y expedicióndel registro presupuestal."/>
    <d v="2022-09-19T00:00:00"/>
    <d v="2022-09-20T00:00:00"/>
    <d v="2022-09-20T00:00:00"/>
    <d v="2023-01-15T00:00:00"/>
  </r>
  <r>
    <n v="2022"/>
    <n v="220592"/>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1016051844"/>
    <s v="ANDREA PAOLA MEDINA SALAZAR"/>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0T00:00:00"/>
    <d v="2022-09-20T00:00:00"/>
    <d v="2023-01-15T00:00:00"/>
  </r>
  <r>
    <n v="2022"/>
    <n v="220593"/>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51933372"/>
    <s v="ALEJANDRA  CHAVES GARCIA"/>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0T00:00:00"/>
    <d v="2022-09-20T00:00:00"/>
    <d v="2023-01-15T00:00:00"/>
  </r>
  <r>
    <n v="2022"/>
    <n v="220594"/>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52251408"/>
    <s v="BEATRIZ MARTHA MADURO SANTAMARIA"/>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1T00:00:00"/>
    <d v="2022-09-21T00:00:00"/>
    <d v="2023-01-16T00:00:00"/>
  </r>
  <r>
    <n v="2022"/>
    <n v="220595"/>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52738032"/>
    <s v="CAROLINA  DAZA IBAÑEZ"/>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0T00:00:00"/>
    <d v="2022-09-20T00:00:00"/>
    <d v="2023-01-15T00:00:00"/>
  </r>
  <r>
    <n v="2022"/>
    <n v="220596"/>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80815185"/>
    <s v="HENRY  GARZON AVILA"/>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1T00:00:00"/>
    <d v="2022-09-21T00:00:00"/>
    <d v="2023-01-16T00:00:00"/>
  </r>
  <r>
    <n v="2022"/>
    <n v="220597"/>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1067866395"/>
    <s v="KATIA SOFIA SENA BERROCAL"/>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0T00:00:00"/>
    <d v="2022-09-20T00:00:00"/>
    <d v="2023-01-15T00:00:00"/>
  </r>
  <r>
    <n v="2022"/>
    <n v="220599"/>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80851089"/>
    <s v="RAFAEL AUGUSTO MALAVER BERNAL"/>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19T00:00:00"/>
    <d v="2022-09-20T00:00:00"/>
    <d v="2022-09-20T00:00:00"/>
    <d v="2023-01-15T00:00:00"/>
  </r>
  <r>
    <n v="2022"/>
    <n v="220600"/>
    <x v="0"/>
    <s v="https://community.secop.gov.co/Public/Tendering/OpportunityDetail/Index?noticeUID=CO1.NTC.3259938&amp;isFromPublicArea=True&amp;isModal=true&amp;asPopupView=true"/>
    <s v="SDH-CD-0124-2022"/>
    <x v="0"/>
    <s v="Prestación de servicios"/>
    <s v="0111-01"/>
    <s v="SUBD. EDUCACION TRIBUTARIA Y SERVICIO"/>
    <s v="Prestar servicios profesionales para el apoyo a la gestión de peticionesciudadanas (SDQS), recibidas por el sistema Bogota te Escucha teniendoen cuenta el marco jurídico aplicable y los lineamientos de servicio dela Secretaria Distrital de Hacienda."/>
    <x v="1"/>
    <s v="Prestación De Servicios"/>
    <x v="0"/>
    <n v="14398194"/>
    <s v="JOHN FREDY RAMIREZ"/>
    <n v="13079333"/>
    <s v="Incluido el Impuesto al Valor Agregado -IVA-, cuando a ello hubierelugar y demás impuestos, tasas, contribuciones de carácter nacional y/odistrital legales, costos directos e indirectos"/>
    <s v="Con el informe y certificación del supervisor"/>
    <s v="3  Mes(es)  25  Día(s)"/>
    <s v="calendario contados a partir de la suscripción del acta de iniciación uorden de ejecución, previa aprobación de la garantía única y expedicióndel registro presupuestal."/>
    <d v="2022-09-19T00:00:00"/>
    <d v="2022-09-20T00:00:00"/>
    <d v="2022-09-20T00:00:00"/>
    <d v="2023-01-14T00:00:00"/>
  </r>
  <r>
    <n v="2022"/>
    <n v="220604"/>
    <x v="0"/>
    <s v="https://community.secop.gov.co/Public/Tendering/OpportunityDetail/Index?noticeUID=CO1.NTC.3188791&amp;isFromPublicArea=True&amp;isModal=true&amp;asPopupView=true"/>
    <s v="SDH-SMINC-0051-2022"/>
    <x v="1"/>
    <s v="Prestación de servicios"/>
    <s v="0111-04"/>
    <s v="FONDO CUENTA CONCEJO DE BOGOTA, D.C."/>
    <s v="Prestar los servicios de mantenimiento preventivo y correctivo a alsistema de generación y transferencia eléctrica de emergencia  delConcejo de Bogotá D.C"/>
    <x v="1"/>
    <s v="Prestación De Servicios"/>
    <x v="1"/>
    <n v="900092491"/>
    <s v="GPS ELECTRONICS LTDA"/>
    <n v="7020000"/>
    <s v="Incluido el Impuesto al Valor Agregado -IVA-, cuando a ello hubierelugar y demás impuestos, tasas, contribuciones de carácter nacional y/odistrital legales, costos directos e indirectos"/>
    <s v="Con el informe y certificación del supervisor"/>
    <s v="9  Mes(es)"/>
    <s v="Contados a partir de la suscripción del acta de inicio previa expedicióndel registro presupuestal y aprobación de las garantías que amparan elcontrato."/>
    <d v="2022-09-20T00:00:00"/>
    <d v="2022-09-28T00:00:00"/>
    <d v="2022-10-03T00:00:00"/>
    <d v="2023-07-03T00:00:00"/>
  </r>
  <r>
    <n v="2022"/>
    <n v="220605"/>
    <x v="0"/>
    <s v="https://community.secop.gov.co/Public/Tendering/OpportunityDetail/Index?noticeUID=CO1.NTC.3158138&amp;isFromPublicArea=True&amp;isModal=true&amp;asPopupView=true"/>
    <s v="SDH-SMINC-0048-2022"/>
    <x v="1"/>
    <s v="Suministros"/>
    <s v="0111-04"/>
    <s v="FONDO CUENTA CONCEJO DE BOGOTA, D.C."/>
    <s v="Proveer elementos e insumos necesarios para atender los primerosauxilios y dotar los botiquines del Concejo de Bogotá D.C."/>
    <x v="1"/>
    <s v="Salud"/>
    <x v="1"/>
    <n v="900734265"/>
    <s v="DISTRIBUIDORA DE EQUIPOS DEL CARIBE S.A. S"/>
    <n v="9917000"/>
    <s v="Incluido el Impuesto al Valor Agregado -IVA-, cuando a ello hubierelugar y demás impuestos, tasas, contribuciones de carácter nacional y/odistrital legales, costos directos e indirectos"/>
    <s v="Contra Entrega"/>
    <s v="4  Mes(es)"/>
    <s v="Contados a partir de la suscripción del acta de inicio previa expedicióndel registro presupuestal y aprobación de las garantías que amparan elcontrato."/>
    <d v="2022-09-20T00:00:00"/>
    <d v="2022-10-12T00:00:00"/>
    <d v="2022-10-12T00:00:00"/>
    <d v="2023-02-12T00:00:00"/>
  </r>
  <r>
    <n v="2022"/>
    <n v="220607"/>
    <x v="0"/>
    <s v="https://community.secop.gov.co/Public/Tendering/OpportunityDetail/Index?noticeUID=CO1.NTC.3134202&amp;isFromPublicArea=True&amp;isModal=true&amp;asPopupView=true"/>
    <s v="SDH-SIE-0015-2022 (Presentación de oferta)"/>
    <x v="4"/>
    <s v="Prestación de servicios"/>
    <s v="0111-01"/>
    <s v="OF. OPERACIONES FINANCIERAS"/>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x v="1"/>
    <s v="Prestación De Servicios"/>
    <x v="1"/>
    <n v="901108765"/>
    <s v="SANTANDER CACEIS COLOMBIA S.A. SOCIEDAD FIDUCIARIA"/>
    <n v="200000000"/>
    <s v="Incluido el Impuesto al Valor Agregado -IVA-, cuando a ello hubierelugar y demás impuestos, tasas, contribuciones de carácter nacional y/odistrital legales, costos directos e indirectos"/>
    <s v="Con el informe y certificación del supervisor"/>
    <s v="7  Mes(es)"/>
    <s v="contados a partir de la fecha de firma del acta de iniciación, previaexpedición del registro presupuestal y aprobación de la garantía únicaque ampara(n) el contrato."/>
    <d v="2022-09-20T00:00:00"/>
    <d v="2022-09-22T00:00:00"/>
    <d v="2022-09-30T00:00:00"/>
    <d v="2023-04-30T00:00:00"/>
  </r>
  <r>
    <n v="2022"/>
    <n v="220610"/>
    <x v="0"/>
    <s v="https://community.secop.gov.co/Public/Tendering/OpportunityDetail/Index?noticeUID=CO1.NTC.3129115&amp;isFromPublicArea=True&amp;isModal=true&amp;asPopupView=true"/>
    <s v="SDH-LP-0005-2022 (Presentación de oferta)"/>
    <x v="8"/>
    <s v="Seguros"/>
    <s v="0111-01"/>
    <s v="SUBD. ADMINISTRATIVA Y FINANCIERA"/>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x v="1"/>
    <s v="Otro"/>
    <x v="1"/>
    <n v="860002184"/>
    <s v="AXA COLPATRIA SEGUROS SA"/>
    <n v="2166835217"/>
    <s v="Incluido el Impuesto al Valor Agregado -IVA-, cuando a ello hubierelugar y demás impuestos, tasas, contribuciones de carácter nacional y/odistrital legales, costos directos e indirectos"/>
    <s v="Con el informe y certificación del supervisor"/>
    <s v="547  Día(s)"/>
    <s v="El plazo del contrato de seguro será el ofrecido por el proponente queresulte adjudicatario del proceso que se adelante, contados a partir delvencimiento actual de las pólizas y hasta la fecha presentada por eloferente dentro de su propuesta. El plazo mínimo previsto para laejecución es de 547 días calendario, contados a partir de las 00:00horas del 22 de septiembre de 2022."/>
    <d v="2022-09-21T00:00:00"/>
    <d v="2022-09-21T00:00:00"/>
    <d v="2022-09-21T00:00:00"/>
    <d v="2024-03-21T00:00:00"/>
  </r>
  <r>
    <n v="2022"/>
    <n v="220612"/>
    <x v="0"/>
    <s v="https://community.secop.gov.co/Public/Tendering/OpportunityDetail/Index?noticeUID=CO1.NTC.3306067&amp;isFromPublicArea=True&amp;isModal=true&amp;asPopupView=true"/>
    <s v="SDH-CD-0137-2022"/>
    <x v="0"/>
    <s v="Prestación de servicios"/>
    <s v="0111-04"/>
    <s v="FONDO CUENTA CONCEJO DE BOGOTA, D.C."/>
    <s v="Prestar servicios profesionales como intérprete en lengua de señas paralas actividades y procesos que requiera el Concejo de Bogotá."/>
    <x v="1"/>
    <s v="Prestación De Servicios"/>
    <x v="0"/>
    <n v="52424532"/>
    <s v="ELIZABETH  AREVALO CANCINO"/>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1T00:00:00"/>
    <d v="2022-09-23T00:00:00"/>
    <d v="2022-09-23T00:00:00"/>
    <d v="2023-02-23T00:00:00"/>
  </r>
  <r>
    <n v="2022"/>
    <n v="220614"/>
    <x v="0"/>
    <s v="https://community.secop.gov.co/Public/Tendering/OpportunityDetail/Index?noticeUID=CO1.NTC.3306946&amp;isFromPublicArea=True&amp;isModal=true&amp;asPopupView=true"/>
    <s v="SDH-CD-0145-2022"/>
    <x v="0"/>
    <s v="Prestación de servicios"/>
    <s v="0111-04"/>
    <s v="FONDO CUENTA CONCEJO DE BOGOTA, D.C."/>
    <s v="Prestar los servicios profesionales de soporte y análisis jurídico paraadelantar los procesos administrativos y la generación de conceptos eintervenciones que se deban llevar a cabo en el marco de las actuacionesde la Corporación y de acuerdo con la normatividad vigente."/>
    <x v="1"/>
    <s v="Prestación De Servicios"/>
    <x v="0"/>
    <n v="52222670"/>
    <s v="DIANA PATRICIA GOMEZ MARTINEZ"/>
    <n v="30703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ación u orden deejecución, previa aprobación de la garantía única y el registropresupuestal."/>
    <d v="2022-09-21T00:00:00"/>
    <d v="2022-09-28T00:00:00"/>
    <d v="2022-09-28T00:00:00"/>
    <d v="2023-02-12T00:00:00"/>
  </r>
  <r>
    <n v="2022"/>
    <n v="220615"/>
    <x v="0"/>
    <s v="https://community.secop.gov.co/Public/Tendering/OpportunityDetail/Index?noticeUID=CO1.NTC.3306988&amp;isFromPublicArea=True&amp;isModal=true&amp;asPopupView=true"/>
    <s v="SDH-CD-0146-2022"/>
    <x v="0"/>
    <s v="Prestación de servicios"/>
    <s v="0111-04"/>
    <s v="FONDO CUENTA CONCEJO DE BOGOTA, D.C."/>
    <s v="Prestar los servicios profesionales para el desarrollo de los procesosdefinidos en el marco de la gestión jurídica y judicial de laCorporación"/>
    <x v="1"/>
    <s v="Prestación De Servicios"/>
    <x v="0"/>
    <n v="1019111424"/>
    <s v="ANDREA CAROLINA PERTUZ HERNANDEZ"/>
    <n v="14656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aprobación de la garantía única y el registro presupuestal"/>
    <d v="2022-09-21T00:00:00"/>
    <d v="2022-10-01T00:00:00"/>
    <d v="2022-10-03T00:00:00"/>
    <d v="2023-02-18T00:00:00"/>
  </r>
  <r>
    <n v="2022"/>
    <n v="220617"/>
    <x v="0"/>
    <s v="https://community.secop.gov.co/Public/Tendering/OpportunityDetail/Index?noticeUID=CO1.NTC.3307688&amp;isFromPublicArea=True&amp;isModal=true&amp;asPopupView=true"/>
    <s v="SDH-CD-0143-2022"/>
    <x v="0"/>
    <s v="Prestación de servicios"/>
    <s v="0111-04"/>
    <s v="FONDO CUENTA CONCEJO DE BOGOTA, D.C."/>
    <s v="Prestar servicios profesionales para apoyar el cumplimiento de los rolesque la Oficina de Control Interno desarrolla en el Concejo de BogotáD.C., los cuales se realizan en el marco de las auditorias internas."/>
    <x v="1"/>
    <s v="Prestación De Servicios"/>
    <x v="0"/>
    <n v="79624624"/>
    <s v="CARLOS JAVIER CASTILLO CABRERA"/>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1T00:00:00"/>
    <d v="2022-09-26T00:00:00"/>
    <d v="2022-09-26T00:00:00"/>
    <d v="2023-02-26T00:00:00"/>
  </r>
  <r>
    <n v="2022"/>
    <n v="220611"/>
    <x v="0"/>
    <s v="https://community.secop.gov.co/Public/Tendering/OpportunityDetail/Index?noticeUID=CO1.NTC.3305604&amp;isFromPublicArea=True&amp;isModal=true&amp;asPopupView=true"/>
    <s v="SDH-CD-0134-2022"/>
    <x v="5"/>
    <s v="Prestación de servicios"/>
    <s v="0111-01"/>
    <s v="SUBD. INFRAESTRUCTURA TIC"/>
    <s v="Prestar los servicios de actualización, mantenimiento y soporte para laslicencias de Software Estadístico"/>
    <x v="1"/>
    <s v="Prestación De Servicios"/>
    <x v="1"/>
    <n v="860076580"/>
    <s v="SOFTWARE SHOP DE COLOMBIA SAS"/>
    <n v="69993438"/>
    <s v="Incluido el Impuesto al Valor Agregado -IVA-, cuando a ello hubierelugar y demás impuestos, tasas, contribuciones de carácter nacional y/odistrital legales, costos directos e indirectos"/>
    <s v="Con el informe y certificación del supervisor"/>
    <s v="12  Mes(es)"/>
    <s v=", contados a partir de la suscripción del acta de iniciación u orden deejecución, previa aprobación de la garantía única y expedición delregistro presupuestal. La iniciación del contrato será posterior al 19de octubre de 2022."/>
    <d v="2022-09-22T00:00:00"/>
    <d v="2022-09-23T00:00:00"/>
    <d v="1899-12-31T00:00:00"/>
    <d v="1899-12-31T00:00:00"/>
  </r>
  <r>
    <n v="2022"/>
    <n v="220613"/>
    <x v="0"/>
    <s v="https://community.secop.gov.co/Public/Tendering/OpportunityDetail/Index?noticeUID=CO1.NTC.3307896&amp;isFromPublicArea=True&amp;isModal=true&amp;asPopupView=true"/>
    <s v="SDH-CD-0132-2022"/>
    <x v="0"/>
    <s v="Prestación de servicios"/>
    <s v="0111-04"/>
    <s v="FONDO CUENTA CONCEJO DE BOGOTA, D.C."/>
    <s v="Prestar los servicios profesionales para el análisis jurídico de losactos administrativos que requieran viabilidad de la Dirección TécnicaJurídica del Concejo de Bogotá."/>
    <x v="1"/>
    <s v="Prestación De Servicios"/>
    <x v="0"/>
    <n v="1095800182"/>
    <s v="LEIDY KARINA CASTILLO PUENTES"/>
    <n v="2006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l registropresupuestal."/>
    <d v="2022-09-22T00:00:00"/>
    <d v="2022-09-26T00:00:00"/>
    <d v="2022-09-26T00:00:00"/>
    <d v="2023-01-26T00:00:00"/>
  </r>
  <r>
    <n v="2022"/>
    <n v="220616"/>
    <x v="0"/>
    <s v="https://community.secop.gov.co/Public/Tendering/OpportunityDetail/Index?noticeUID=CO1.NTC.3307688&amp;isFromPublicArea=True&amp;isModal=true&amp;asPopupView=true"/>
    <s v="SDH-CD-0143-2022"/>
    <x v="0"/>
    <s v="Prestación de servicios"/>
    <s v="0111-04"/>
    <s v="FONDO CUENTA CONCEJO DE BOGOTA, D.C."/>
    <s v="Prestar servicios profesionales para apoyar el cumplimiento de los rolesque la Oficina de Control Interno desarrolla en el Concejo de BogotáD.C., los cuales se realizan en el marco de las auditorias internas."/>
    <x v="1"/>
    <s v="Prestación De Servicios"/>
    <x v="0"/>
    <n v="19167655"/>
    <s v="GERMAN  CUBILLOS NEIRA"/>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2T00:00:00"/>
    <d v="2022-09-29T00:00:00"/>
    <d v="2022-09-28T00:00:00"/>
    <d v="2023-02-28T00:00:00"/>
  </r>
  <r>
    <n v="2022"/>
    <n v="220618"/>
    <x v="0"/>
    <s v="https://community.secop.gov.co/Public/Tendering/OpportunityDetail/Index?noticeUID=CO1.NTC.3311166&amp;isFromPublicArea=True&amp;isModal=true&amp;asPopupView=true"/>
    <s v="SDH-CD-0148-2022"/>
    <x v="0"/>
    <s v="Prestación de servicios"/>
    <s v="0111-04"/>
    <s v="FONDO CUENTA CONCEJO DE BOGOTA, D.C."/>
    <s v="Prestar los servicios de apoyo a la gestión para realizar el proceso derevisión y verificación de las actas sucintas y transcritas, tramitadasen el marco del proceso de relatoría y en la transición al nuevo sistemadel modelo de gestión de información."/>
    <x v="1"/>
    <s v="Prestación De Servicios"/>
    <x v="0"/>
    <n v="52879661"/>
    <s v="INGRID MARITZA TOVAR GONZAL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2T00:00:00"/>
    <d v="2022-09-28T00:00:00"/>
    <d v="2022-09-28T00:00:00"/>
    <d v="2023-02-28T00:00:00"/>
  </r>
  <r>
    <n v="2022"/>
    <n v="220620"/>
    <x v="0"/>
    <s v="https://community.secop.gov.co/Public/Tendering/OpportunityDetail/Index?noticeUID=CO1.NTC.3312466&amp;isFromPublicArea=True&amp;isModal=true&amp;asPopupView=true"/>
    <s v="SDH-CD-0136-2022"/>
    <x v="5"/>
    <s v="Prestación de servicios"/>
    <s v="0111-01"/>
    <s v="SUBD. INFRAESTRUCTURA TIC"/>
    <s v="Prestar los servicios de mantenimiento, actualización, soporte técnicoespecializado y servicios especiales con el suministro de partes yrepuestos para el sistema de telefonía de la Secretaria Distrital deHacienda."/>
    <x v="1"/>
    <s v="Tecnología"/>
    <x v="1"/>
    <n v="830077975"/>
    <s v="AXEDE S.A. - EN REORGANIZACIÓN"/>
    <n v="188188094"/>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expedición del registro presupuestal y aprobación de las garantías."/>
    <d v="2022-09-22T00:00:00"/>
    <d v="2022-10-03T00:00:00"/>
    <d v="2022-10-03T00:00:00"/>
    <d v="2023-10-03T00:00:00"/>
  </r>
  <r>
    <n v="2022"/>
    <n v="220622"/>
    <x v="0"/>
    <s v="https://community.secop.gov.co/Public/Tendering/OpportunityDetail/Index?noticeUID=CO1.NTC.3311780&amp;isFromPublicArea=True&amp;isModal=true&amp;asPopupView=true"/>
    <s v="SDH-CD-013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36066378"/>
    <s v="GENNY MERCEDES MARTINEZ LAGUNA"/>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22T00:00:00"/>
    <d v="2022-09-23T00:00:00"/>
    <d v="2022-09-23T00:00:00"/>
    <d v="2023-01-23T00:00:00"/>
  </r>
  <r>
    <n v="2022"/>
    <n v="220623"/>
    <x v="0"/>
    <s v="https://community.secop.gov.co/Public/Tendering/OpportunityDetail/Index?noticeUID=CO1.NTC.3311780&amp;isFromPublicArea=True&amp;isModal=true&amp;asPopupView=true"/>
    <s v="SDH-CD-013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33223348"/>
    <s v="MEILYS  BARRAZA PACHECO"/>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22T00:00:00"/>
    <d v="2022-09-23T00:00:00"/>
    <d v="2022-09-23T00:00:00"/>
    <d v="2023-01-23T00:00:00"/>
  </r>
  <r>
    <n v="2022"/>
    <n v="220624"/>
    <x v="0"/>
    <s v="https://community.secop.gov.co/Public/Tendering/OpportunityDetail/Index?noticeUID=CO1.NTC.3311780&amp;isFromPublicArea=True&amp;isModal=true&amp;asPopupView=true"/>
    <s v="SDH-CD-013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80072113"/>
    <s v="RONALD JOSUE BOLAÑOS VELASCO"/>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22T00:00:00"/>
    <d v="2022-09-23T00:00:00"/>
    <d v="2022-09-23T00:00:00"/>
    <d v="2023-01-23T00:00:00"/>
  </r>
  <r>
    <n v="2022"/>
    <n v="220625"/>
    <x v="0"/>
    <s v="https://community.secop.gov.co/Public/Tendering/OpportunityDetail/Index?noticeUID=CO1.NTC.3311780&amp;isFromPublicArea=True&amp;isModal=true&amp;asPopupView=true"/>
    <s v="SDH-CD-0139-2022"/>
    <x v="0"/>
    <s v="Prestación de servicios"/>
    <s v="0111-01"/>
    <s v="SUBD. TALENTO HUMANO"/>
    <s v="Prestar los servicios profesionales para desarrollar y ejecutar lasactividades relacionadas con el proceso de provisión de empleos de laplanta de personal de la Secretaría Distrital de Hacienda."/>
    <x v="1"/>
    <s v="Prestación De Servicios"/>
    <x v="0"/>
    <n v="52622600"/>
    <s v="CLAUDIA PATRICIA ALMEIDA CASTILLO"/>
    <n v="218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ación u orden deejecución, previa aprobación de la garantía única y expedición delregistro presupuestal."/>
    <d v="2022-09-22T00:00:00"/>
    <d v="2022-09-23T00:00:00"/>
    <d v="2022-09-23T00:00:00"/>
    <d v="2023-01-23T00:00:00"/>
  </r>
  <r>
    <n v="2022"/>
    <n v="220626"/>
    <x v="0"/>
    <s v="https://community.secop.gov.co/Public/Tendering/OpportunityDetail/Index?noticeUID=CO1.NTC.3314271&amp;isFromPublicArea=True&amp;isModal=true&amp;asPopupView=true"/>
    <s v="SDH-CD-0144-2022"/>
    <x v="0"/>
    <s v="Prestación de servicios"/>
    <s v="0111-04"/>
    <s v="FONDO CUENTA CONCEJO DE BOGOTA, D.C."/>
    <s v="Prestar los servicios profesionales  especializados  en materia jurídica para acompañar la ejecución de los procesos administrativos, judiciales y disciplinarios  así como la elaboración y soporte de  losconceptos e intervenciones que se deban llevar a cabo en el marco  delas actuaciones de la Corporación y de acuerdo con la normatividadvigente."/>
    <x v="1"/>
    <s v="Prestación De Servicios"/>
    <x v="0"/>
    <n v="80723384"/>
    <s v="FRANCISCO  ALFORD BOJACA"/>
    <n v="40774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aprobación de la garantía única y el registro presupuestal."/>
    <d v="2022-09-22T00:00:00"/>
    <d v="2022-09-23T00:00:00"/>
    <d v="2022-09-23T00:00:00"/>
    <d v="2023-02-07T00:00:00"/>
  </r>
  <r>
    <n v="2022"/>
    <n v="220674"/>
    <x v="1"/>
    <s v="https://www.colombiacompra.gov.co/tienda-virtual-del-estado-colombiano/ordenes-compra/96432"/>
    <s v="OC-96432"/>
    <x v="2"/>
    <s v="Compraventa"/>
    <s v="0111-04"/>
    <s v="FONDO CUENTA CONCEJO DE BOGOTA, D.C."/>
    <s v="Adquirir licencias de Office y Windows Server para el Concejo de BogotáD.C."/>
    <x v="0"/>
    <s v="Prestación De Servicios"/>
    <x v="1"/>
    <n v="901374618"/>
    <s v="UNION TEMPORAL NIMBIT"/>
    <n v="391126207"/>
    <s v="Incluido el Impuesto al Valor Agregado -IVA-, cuando a ello hubierelugar y demás impuestos, tasas, contribuciones de carácter nacional y/odistrital legales, costos directos e indirectos"/>
    <s v="Contra Entrega"/>
    <s v="4  Mes(es)"/>
    <s v=", contados a partir de la suscripción del acta de iniciación u orden deejecución, previa aprobación de la garantía única y expedición delregistro presupuestal."/>
    <d v="2022-09-22T00:00:00"/>
    <d v="2022-10-03T00:00:00"/>
    <d v="2022-10-05T00:00:00"/>
    <d v="2023-02-05T00:00:00"/>
  </r>
  <r>
    <n v="2022"/>
    <n v="220589"/>
    <x v="0"/>
    <s v="https://community.secop.gov.co/Public/Tendering/OpportunityDetail/Index?noticeUID=CO1.NTC.3288115&amp;isFromPublicArea=True&amp;isModal=true&amp;asPopupView=true"/>
    <s v="SDH-CD-0121-2022"/>
    <x v="5"/>
    <s v="Prestación de servicios"/>
    <s v="0111-04"/>
    <s v="FONDO CUENTA CONCEJO DE BOGOTA, D.C."/>
    <s v="Prestar servicios para desarrollar las actividades contenidas en losPlanes de Bienestar e Incentivos y Mejoramiento del Clima Laboral parael Concejo de Bogotá D.C."/>
    <x v="1"/>
    <s v="Prestación De Servicios"/>
    <x v="1"/>
    <n v="860066942"/>
    <s v="CAJA DE COMPENSACION FAMILIAR COMPENSAR"/>
    <n v="950914740"/>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previa expedicióndel registro presupuestal y aprobación de las garantías que amparan elcontrato."/>
    <d v="2022-09-23T00:00:00"/>
    <d v="2022-10-03T00:00:00"/>
    <d v="2022-10-03T00:00:00"/>
    <d v="2023-04-03T00:00:00"/>
  </r>
  <r>
    <n v="2022"/>
    <n v="220609"/>
    <x v="0"/>
    <s v="https://community.secop.gov.co/Public/Tendering/OpportunityDetail/Index?noticeUID=CO1.NTC.3206945&amp;isFromPublicArea=True&amp;isModal=true&amp;asPopupView=true"/>
    <s v="SDH-SMINC-0053-2022"/>
    <x v="1"/>
    <s v="Prestación de servicios"/>
    <s v="0111-04"/>
    <s v="FONDO CUENTA CONCEJO DE BOGOTA, D.C."/>
    <s v="Prestar servicios de mantenimiento para los tanques de almacenamiento yequipos de bombeo hidráulico de agua potable residual y aguas negras delConcejo de Bogotá"/>
    <x v="1"/>
    <s v="Prestación De Servicios"/>
    <x v="1"/>
    <n v="900150067"/>
    <s v="EXPERTOS INGENIEROS S.A.S."/>
    <n v="9000000"/>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previa expedicióndel registro presupuestal y aprobación de las garantías que amparan elcontrato."/>
    <d v="2022-09-23T00:00:00"/>
    <d v="2022-10-03T00:00:00"/>
    <d v="2022-10-06T00:00:00"/>
    <d v="2023-04-06T00:00:00"/>
  </r>
  <r>
    <n v="2022"/>
    <n v="220619"/>
    <x v="0"/>
    <s v="https://community.secop.gov.co/Public/Tendering/OpportunityDetail/Index?noticeUID=CO1.NTC.3311166&amp;isFromPublicArea=True&amp;isModal=true&amp;asPopupView=true"/>
    <s v="SDH-CD-0148-2022"/>
    <x v="0"/>
    <s v="Prestación de servicios"/>
    <s v="0111-04"/>
    <s v="FONDO CUENTA CONCEJO DE BOGOTA, D.C."/>
    <s v="Prestar los servicios de apoyo a la gestión para realizar el proceso derevisión y verificación de las actas sucintas y transcritas, tramitadasen el marco del proceso de relatoría y en la transición al nuevo sistemadel modelo de gestión de información."/>
    <x v="1"/>
    <s v="Prestación De Servicios"/>
    <x v="0"/>
    <n v="1052395413"/>
    <s v="SERGIO ALBERTO MERCHAN BALAGUER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3T00:00:00"/>
    <d v="2022-09-27T00:00:00"/>
    <d v="2022-09-27T00:00:00"/>
    <d v="2023-02-27T00:00:00"/>
  </r>
  <r>
    <n v="2022"/>
    <n v="220629"/>
    <x v="0"/>
    <s v="https://community.secop.gov.co/Public/Tendering/OpportunityDetail/Index?noticeUID=CO1.NTC.3316893&amp;isFromPublicArea=True&amp;isModal=true&amp;asPopupView=true"/>
    <s v="SDH-CD-0154-2022"/>
    <x v="0"/>
    <s v="Prestación de servicios"/>
    <s v="0111-04"/>
    <s v="FONDO CUENTA CONCEJO DE BOGOTA, D.C."/>
    <s v="Prestar los servicios profesionales para la gestión, trámite yseguimiento para la consolidación y respuesta de los requerimientos rrecibidos en el marco de la misionalidad de la Corporación, generandomecanismos para la operatividad de la participación ciudadana."/>
    <x v="1"/>
    <s v="Prestación De Servicios"/>
    <x v="0"/>
    <n v="40937641"/>
    <s v="LAURA VALENTINA DE LOS REMEDIOS VELANDIA TRUJILLO"/>
    <n v="195390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 expedicióndel registro presupuestal y aprobación de las garantías que amparan elcontrato."/>
    <d v="2022-09-23T00:00:00"/>
    <d v="2022-10-03T00:00:00"/>
    <d v="2022-10-03T00:00:00"/>
    <d v="2023-02-18T00:00:00"/>
  </r>
  <r>
    <n v="2022"/>
    <n v="220633"/>
    <x v="0"/>
    <s v="https://community.secop.gov.co/Public/Tendering/OpportunityDetail/Index?noticeUID=CO1.NTC.3317291&amp;isFromPublicArea=True&amp;isModal=true&amp;asPopupView=true"/>
    <s v="SDH-CD-0153-2022"/>
    <x v="0"/>
    <s v="Prestación de servicios"/>
    <s v="0111-04"/>
    <s v="FONDO CUENTA CONCEJO DE BOGOTA, D.C."/>
    <s v="Prestar los servicios profesionales para realizar las actividadesrequeridas en las etapas planeación, seguimiento y liquidación de losprocesos contractuales que ejecuta la Corporación, en el marco de losplanes institucionales."/>
    <x v="1"/>
    <s v="Prestación De Servicios"/>
    <x v="0"/>
    <n v="1018443671"/>
    <s v="JOSE RICARDO PULGARIN ALVAREZ"/>
    <n v="16051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 expedicióndel registro presupuestal y aprobación de las garantías que amparan elcontrato."/>
    <d v="2022-09-23T00:00:00"/>
    <d v="2022-10-03T00:00:00"/>
    <d v="2022-10-03T00:00:00"/>
    <d v="2023-02-18T00:00:00"/>
  </r>
  <r>
    <n v="2022"/>
    <n v="220606"/>
    <x v="0"/>
    <s v="https://community.secop.gov.co/Public/Tendering/OpportunityDetail/Index?noticeUID=CO1.NTC.3314276&amp;isFromPublicArea=True&amp;isModal=true&amp;asPopupView=true"/>
    <s v="SDH-CD-0138-2022"/>
    <x v="5"/>
    <s v="Prestación de servicios"/>
    <s v="0111-01"/>
    <s v="SUBD. INFRAESTRUCTURA TIC"/>
    <s v="Prestar el soporte y mantenimiento para la plataforma Gestor deEvidencia digital y procesos firma digital (ARES) de la Secretaría Distrital de Hacienda"/>
    <x v="1"/>
    <s v="Prestación De Servicios"/>
    <x v="1"/>
    <n v="830084433"/>
    <s v="SOCIEDAD CAMERAL DE CERTIFICACION DIGITA L CERTICAMARA S A"/>
    <n v="27729268"/>
    <s v="Incluido el Impuesto al Valor Agregado -IVA-, cuando a ello hubierelugar y demás impuestos, tasas, contribuciones de carácter nacional y/odistrital legales, costos directos e indirectos"/>
    <s v="Con el informe y certificación del supervisor"/>
    <s v="12  Mes(es)"/>
    <s v=", contados a partir de la suscripción del acta de iniciación u orden deejecución, previa aprobación de las garantías y expedición del registropresupuestal."/>
    <d v="2022-09-26T00:00:00"/>
    <d v="1899-12-31T00:00:00"/>
    <d v="1899-12-31T00:00:00"/>
    <d v="1899-12-31T00:00:00"/>
  </r>
  <r>
    <n v="2022"/>
    <n v="220627"/>
    <x v="0"/>
    <s v="https://community.secop.gov.co/Public/Tendering/OpportunityDetail/Index?noticeUID=CO1.NTC.3259936&amp;isFromPublicArea=True&amp;isModal=true&amp;asPopupView=true"/>
    <s v="SDH-CD-0125-2022"/>
    <x v="0"/>
    <s v="Prestación de servicios"/>
    <s v="0111-01"/>
    <s v="SUBD. EDUCACION TRIBUTARIA Y SERVICIO"/>
    <s v="Prestar los servicios profesionales para el apoyo en el desarrollo deactividades de seguimiento a las actuaciones administrativas,radicaciones virtuales, respuesta de peticiones y realización deinformes"/>
    <x v="1"/>
    <s v="Prestación De Servicios"/>
    <x v="0"/>
    <n v="1018464848"/>
    <s v="LINA FERNANDA SALAZAR ALVARADO"/>
    <n v="13193067"/>
    <s v="Incluido el Impuesto al Valor Agregado -IVA-, cuando a ello hubierelugar y demás impuestos, tasas, contribuciones de carácter nacional y/odistrital legales, costos directos e indirectos"/>
    <s v="Con el informe y certificación del supervisor"/>
    <s v="3  Mes(es)  26  Día(s)"/>
    <s v="calendario contados a partir de la suscripción del acta de iniciación uorden de ejecución, previa aprobación de la garantía única y expedicióndel registro presupuestal."/>
    <d v="2022-09-26T00:00:00"/>
    <d v="2022-09-29T00:00:00"/>
    <d v="2022-10-01T00:00:00"/>
    <d v="2023-01-26T00:00:00"/>
  </r>
  <r>
    <n v="2022"/>
    <n v="220628"/>
    <x v="0"/>
    <s v="https://community.secop.gov.co/Public/Tendering/OpportunityDetail/Index?noticeUID=CO1.NTC.3172903&amp;isFromPublicArea=True&amp;isModal=true&amp;asPopupView=true"/>
    <s v="SDH-SIE-0016-2022 (Presentación de oferta)"/>
    <x v="4"/>
    <s v="Compraventa"/>
    <s v="0111-04"/>
    <s v="FONDO CUENTA CONCEJO DE BOGOTA, D.C."/>
    <s v="Adquisición de sillas ergonómicas para los puestos de trabajo de losservidores del Concejo de Bogotá, D.C."/>
    <x v="1"/>
    <s v="Otro"/>
    <x v="1"/>
    <n v="802023673"/>
    <s v="OFIEXPORT S.A.S"/>
    <n v="171092446"/>
    <s v="Incluido el Impuesto al Valor Agregado -IVA-, cuando a ello hubierelugar y demás impuestos, tasas, contribuciones de carácter nacional y/odistrital legales, costos directos e indirectos."/>
    <s v="Contra Entrega"/>
    <s v="4  Mes(es)"/>
    <s v="Contados a partir de la suscripción del acta de inicio previa expedicióndel registro presupuestal y aprobación de las garantías que amparan elcontrato."/>
    <d v="2022-09-26T00:00:00"/>
    <d v="2022-10-03T00:00:00"/>
    <d v="2022-10-05T00:00:00"/>
    <d v="2023-02-05T00:00:00"/>
  </r>
  <r>
    <n v="2022"/>
    <n v="220630"/>
    <x v="0"/>
    <s v="https://community.secop.gov.co/Public/Tendering/OpportunityDetail/Index?noticeUID=CO1.NTC.3321236&amp;isFromPublicArea=True&amp;isModal=true&amp;asPopupView=true"/>
    <s v="SDH-CD-0140-2022"/>
    <x v="0"/>
    <s v="Prestación de servicios Profesionales"/>
    <s v="0111-01"/>
    <s v="SUBD. TALENTO HUMANO"/>
    <s v="Prestar servicios profesionales para administrar las bases de datos y lainformación reportada al aplicativo PASIVOCOL para la Subdirección delTalento Humano."/>
    <x v="1"/>
    <s v="Prestación De Servicios"/>
    <x v="0"/>
    <n v="25165112"/>
    <s v="SONIA JACQUELINE AGUDELO DUQUE"/>
    <n v="19659600"/>
    <s v="Incluido el Impuesto al Valor Agregado -IVA-, cuando a ello hubierelugar y demás impuestos, tasas, contribuciones de carácter nacional y/odistrital legales, costos directos e indirectos. En todo caso suejecución no podrá exceder el 31 de diciembre de 2022."/>
    <s v="Con el informe y certificación del supervisor"/>
    <s v="3  Mes(es)  18  Día(s)"/>
    <s v="contados a partir de la suscripción del acta de iniciación u orden deejecución, previa aprobación de la garantía única y expedición delregistro presupuestal. En todo caso su ejecución no podrá exceder el 31de diciembre de 2022."/>
    <d v="2022-09-26T00:00:00"/>
    <d v="2022-09-28T00:00:00"/>
    <d v="2022-09-28T00:00:00"/>
    <d v="2022-12-31T00:00:00"/>
  </r>
  <r>
    <n v="2022"/>
    <n v="220631"/>
    <x v="0"/>
    <s v="https://community.secop.gov.co/Public/Tendering/OpportunityDetail/Index?noticeUID=CO1.NTC.3323206&amp;isFromPublicArea=True&amp;isModal=true&amp;asPopupView=true"/>
    <s v="SDH-CD-0173-2022"/>
    <x v="0"/>
    <s v="Prestación de servicios Profesionales"/>
    <s v="0111-04"/>
    <s v="FONDO CUENTA CONCEJO DE BOGOTA, D.C."/>
    <s v="Prestar servicios profesionales para brindar acompañamiento en larevisión del cumplimiento de requisitos exigidos en los diferentesprocesos de los funcionarios en los regímenes pensionales y de salud enla Dirección administrativa del Concejo de Bogotá D.C."/>
    <x v="1"/>
    <s v="Prestación De Servicios"/>
    <x v="0"/>
    <n v="1051654809"/>
    <s v="JUAN DIEGO BOTERO CURE"/>
    <n v="2985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d v="2022-09-26T00:00:00"/>
    <d v="2022-09-28T00:00:00"/>
    <d v="2022-10-03T00:00:00"/>
    <d v="2023-03-03T00:00:00"/>
  </r>
  <r>
    <n v="2022"/>
    <n v="220632"/>
    <x v="0"/>
    <s v="https://community.secop.gov.co/Public/Tendering/OpportunityDetail/Index?noticeUID=CO1.NTC.3316983&amp;isFromPublicArea=True&amp;isModal=true&amp;asPopupView=true"/>
    <s v="SDH-CD-0172-2022"/>
    <x v="0"/>
    <s v="Prestación de servicios"/>
    <s v="0111-04"/>
    <s v="FONDO CUENTA CONCEJO DE BOGOTA, D.C."/>
    <s v="Prestar los servicios profesionales para adelantar las actuacionesjurídicas y judiciales y apoyo en la generación de conceptos en el marcode los procesos de la Corporación"/>
    <x v="1"/>
    <s v="Prestación De Servicios"/>
    <x v="0"/>
    <n v="1010164719"/>
    <s v="LADY JOHANNA JIMENEZ NIÑO"/>
    <n v="19075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aprobación de la garantía única y el registro presupuestal."/>
    <d v="2022-09-26T00:00:00"/>
    <d v="2022-09-29T00:00:00"/>
    <d v="2022-10-03T00:00:00"/>
    <d v="2023-02-18T00:00:00"/>
  </r>
  <r>
    <n v="2022"/>
    <n v="220634"/>
    <x v="0"/>
    <s v="https://community.secop.gov.co/Public/Tendering/OpportunityDetail/Index?noticeUID=CO1.NTC.3317732&amp;isFromPublicArea=True&amp;isModal=true&amp;asPopupView=true"/>
    <s v="SDH-CD-0149-2022"/>
    <x v="0"/>
    <s v="Prestación de servicios"/>
    <s v="0111-04"/>
    <s v="FONDO CUENTA CONCEJO DE BOGOTA, D.C."/>
    <s v="Prestar los servicios profesionales para el seguimiento de las sesionesy gestión de actos administrativos que sean de competencia de laDirección Jurídica"/>
    <x v="1"/>
    <s v="Prestación De Servicios"/>
    <x v="0"/>
    <n v="1019018991"/>
    <s v="GINA CATALINA CAMACHO BELTRAN"/>
    <n v="209340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ación u orden deejecución, previa aprobación de la garantía única y el registropresupuestal."/>
    <d v="2022-09-26T00:00:00"/>
    <d v="2022-09-28T00:00:00"/>
    <d v="2022-09-28T00:00:00"/>
    <d v="2023-02-12T00:00:00"/>
  </r>
  <r>
    <n v="2022"/>
    <n v="220635"/>
    <x v="0"/>
    <s v="https://community.secop.gov.co/Public/Tendering/OpportunityDetail/Index?noticeUID=CO1.NTC.3318011&amp;isFromPublicArea=True&amp;isModal=true&amp;asPopupView=true"/>
    <s v="SDH-CD-160-2022"/>
    <x v="0"/>
    <s v="Prestación de servicios"/>
    <s v="0111-04"/>
    <s v="FONDO CUENTA CONCEJO DE BOGOTA, D.C."/>
    <s v="Prestar los servicios profesionales para desarrollar la estrategia decomunicaciones de la Corporación, de acuerdo con los planes y programasinstitucionales."/>
    <x v="1"/>
    <s v="Prestación De Servicios"/>
    <x v="0"/>
    <n v="1032360774"/>
    <s v="ANDRES  SANTAMARIA MERCADO"/>
    <n v="17680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 expedicióndel registro presupuestal y aprobación de las garantías que amparan elcontrato."/>
    <d v="2022-09-26T00:00:00"/>
    <d v="2022-09-30T00:00:00"/>
    <d v="2022-09-30T00:00:00"/>
    <d v="2023-02-14T00:00:00"/>
  </r>
  <r>
    <n v="2022"/>
    <n v="220636"/>
    <x v="0"/>
    <s v="https://community.secop.gov.co/Public/Tendering/OpportunityDetail/Index?noticeUID=CO1.NTC.3317869&amp;isFromPublicArea=True&amp;isModal=true&amp;asPopupView=true"/>
    <s v="SDH-CD-0170-2022"/>
    <x v="0"/>
    <s v="Prestación de servicios"/>
    <s v="0111-04"/>
    <s v="FONDO CUENTA CONCEJO DE BOGOTA, D.C."/>
    <s v="Prestar los servicios profesionales en el monitoreo y análisis de laestrategia de comunicaciones y manejo de los medios digitales eestablecidos en la Corporación."/>
    <x v="1"/>
    <s v="Prestación De Servicios"/>
    <x v="0"/>
    <n v="79538545"/>
    <s v="OSCAR  MALDONADO SALAMANCA"/>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6T00:00:00"/>
    <d v="2022-09-28T00:00:00"/>
    <d v="2022-09-28T00:00:00"/>
    <d v="2023-02-28T00:00:00"/>
  </r>
  <r>
    <n v="2022"/>
    <n v="220637"/>
    <x v="0"/>
    <s v="https://community.secop.gov.co/Public/Tendering/OpportunityDetail/Index?noticeUID=CO1.NTC.3181311&amp;isFromPublicArea=True&amp;isModal=true&amp;asPopupView=true"/>
    <s v="SDH-SIE-0017-2022 (Presentación de oferta)"/>
    <x v="4"/>
    <s v="Prestación de servicios"/>
    <s v="0111-01"/>
    <s v="SUBD. INFRAESTRUCTURA TIC"/>
    <s v="Prestar los servicios de mantenimiento preventivo, correctivo con elfabricante y horas de soporte especializado para el sistema debalanceadores de carga de la Secretaría Distrital de Hacienda."/>
    <x v="1"/>
    <s v="Tecnología"/>
    <x v="1"/>
    <n v="900697738"/>
    <s v="NGEEK SAS"/>
    <n v="291525797"/>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u orden deejecución, previa aprobación de las garantías que amparan el contrato yexpedición del registro presupuestal."/>
    <d v="2022-09-26T00:00:00"/>
    <d v="2022-09-30T00:00:00"/>
    <d v="2022-09-30T00:00:00"/>
    <d v="2023-09-30T00:00:00"/>
  </r>
  <r>
    <n v="2022"/>
    <n v="220638"/>
    <x v="0"/>
    <s v="https://community.secop.gov.co/Public/Tendering/OpportunityDetail/Index?noticeUID=CO1.NTC.3321415&amp;isFromPublicArea=True&amp;isModal=true&amp;asPopupView=true"/>
    <s v="SDH-CD-0162-2022"/>
    <x v="0"/>
    <s v="Prestación de servicios Profesionales"/>
    <s v="0111-04"/>
    <s v="FONDO CUENTA CONCEJO DE BOGOTA, D.C."/>
    <s v="Prestar servicios profesionales para el proceso de coordinación deestrategias de comunicación que permitan dar cumplimiento a los planesestratégicos e institucionales de la Corporación"/>
    <x v="1"/>
    <s v="Prestación De Servicios"/>
    <x v="0"/>
    <n v="1032468475"/>
    <s v="NATALIA YUZZIANY JIMENEZ ESPITIA"/>
    <n v="22207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ación u orden deejecución, previa aprobación de la garantía única y el registropresupuestal."/>
    <d v="2022-09-26T00:00:00"/>
    <d v="2022-09-27T00:00:00"/>
    <d v="2022-09-27T00:00:00"/>
    <d v="2023-02-11T00:00:00"/>
  </r>
  <r>
    <n v="2022"/>
    <n v="220639"/>
    <x v="0"/>
    <s v="https://community.secop.gov.co/Public/Tendering/OpportunityDetail/Index?noticeUID=CO1.NTC.3321416&amp;isFromPublicArea=True&amp;isModal=true&amp;asPopupView=true"/>
    <s v="SDH-CD-0163-2022"/>
    <x v="0"/>
    <s v="Prestación de servicios Profesionales"/>
    <s v="0111-04"/>
    <s v="FONDO CUENTA CONCEJO DE BOGOTA, D.C."/>
    <s v="Prestar servicios profesionales para brindar acompañamiento en larevisión y actualización de los instrumentos de planeación enmarcados enel MIPG  y definidos en la Corporación."/>
    <x v="1"/>
    <s v="Prestación De Servicios"/>
    <x v="0"/>
    <n v="1030585067"/>
    <s v="DIANA MILENA TRIANA TEUTA"/>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6T00:00:00"/>
    <d v="2022-09-27T00:00:00"/>
    <d v="2022-09-27T00:00:00"/>
    <d v="2023-02-27T00:00:00"/>
  </r>
  <r>
    <n v="2022"/>
    <n v="220642"/>
    <x v="0"/>
    <s v="https://community.secop.gov.co/Public/Tendering/OpportunityDetail/Index?noticeUID=CO1.NTC.3322312&amp;isFromPublicArea=True&amp;isModal=true&amp;asPopupView=true"/>
    <s v="SDH-CD-0169-2022"/>
    <x v="0"/>
    <s v="Prestación de servicios Profesionales"/>
    <s v="0111-04"/>
    <s v="FONDO CUENTA CONCEJO DE BOGOTA, D.C."/>
    <s v="Prestar servicios profesionales para apoyar la gestión en la ejecuciónde los procesos dentro del marco normativo y de control político a cargode la Secretaría General de la Corporación."/>
    <x v="1"/>
    <s v="Prestación De Servicios"/>
    <x v="0"/>
    <n v="1030637718"/>
    <s v="LUZ YERALDIN CABALLERO RODRIGU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6T00:00:00"/>
    <d v="2022-09-29T00:00:00"/>
    <d v="2022-09-28T00:00:00"/>
    <d v="2023-02-28T00:00:00"/>
  </r>
  <r>
    <n v="2022"/>
    <n v="220643"/>
    <x v="0"/>
    <s v="https://community.secop.gov.co/Public/Tendering/OpportunityDetail/Index?noticeUID=CO1.NTC.3322803&amp;isFromPublicArea=True&amp;isModal=true&amp;asPopupView=true"/>
    <s v="SDH-CD-0166-2022"/>
    <x v="0"/>
    <s v="Prestación de servicios Profesionales"/>
    <s v="0111-04"/>
    <s v="FONDO CUENTA CONCEJO DE BOGOTA, D.C."/>
    <s v="Prestar servicios profesionales para el diseño gráfico de las piezas querequiera la Oficina Asesora de Comunicaciones en el cumplimiento de susfunciones."/>
    <x v="1"/>
    <s v="Prestación De Servicios"/>
    <x v="0"/>
    <n v="1018415192"/>
    <s v="MARTHA LUCIA PARRA ROJAS"/>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6T00:00:00"/>
    <d v="2022-10-05T00:00:00"/>
    <d v="2022-10-05T00:00:00"/>
    <d v="2023-03-05T00:00:00"/>
  </r>
  <r>
    <n v="2022"/>
    <n v="220644"/>
    <x v="0"/>
    <s v="https://community.secop.gov.co/Public/Tendering/OpportunityDetail/Index?noticeUID=CO1.NTC.3323143&amp;isFromPublicArea=True&amp;isModal=true&amp;asPopupView=true"/>
    <s v="SDH-CD-0168-2022"/>
    <x v="0"/>
    <s v="Prestación de servicios Profesionales"/>
    <s v="0111-04"/>
    <s v="FONDO CUENTA CONCEJO DE BOGOTA, D.C."/>
    <s v="Prestar servicios profesionales para la proyección de respuestas a lassolicitudes ciudadanas y de autoridades que sean competencia de laSecretaria General de la Corporación."/>
    <x v="1"/>
    <s v="Prestación De Servicios"/>
    <x v="0"/>
    <n v="1015397054"/>
    <s v="MARIA MONICA BARRERA MORENO"/>
    <n v="2548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6T00:00:00"/>
    <d v="2022-09-30T00:00:00"/>
    <d v="2022-09-30T00:00:00"/>
    <d v="2023-03-01T00:00:00"/>
  </r>
  <r>
    <n v="2022"/>
    <n v="220645"/>
    <x v="0"/>
    <s v="https://community.secop.gov.co/Public/Tendering/OpportunityDetail/Index?noticeUID=CO1.NTC.3323844&amp;isFromPublicArea=True&amp;isModal=true&amp;asPopupView=true"/>
    <s v="SDH-CD-0158-2022"/>
    <x v="0"/>
    <s v="Prestación de servicios Profesionales"/>
    <s v="0111-04"/>
    <s v="FONDO CUENTA CONCEJO DE BOGOTA, D.C."/>
    <s v="Prestar los servicios profesionales para el seguimiento y acompañamientojurídico en las etapas de los procesos contractuales, que se debanadelantar en desarrollo de los planes institucionales de la Corporación"/>
    <x v="1"/>
    <s v="Prestación De Servicios"/>
    <x v="0"/>
    <n v="49744172"/>
    <s v="LEYDA MARGARITA AMAYA ARIAS"/>
    <n v="209340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 expedicióndel registro presupuestal y aprobación de las garantías que amparan elcontrato"/>
    <d v="2022-09-26T00:00:00"/>
    <d v="2022-09-29T00:00:00"/>
    <d v="2022-09-28T00:00:00"/>
    <d v="2023-02-12T00:00:00"/>
  </r>
  <r>
    <n v="2022"/>
    <n v="220646"/>
    <x v="0"/>
    <s v="https://community.secop.gov.co/Public/Tendering/OpportunityDetail/Index?noticeUID=CO1.NTC.3321416&amp;isFromPublicArea=True&amp;isModal=true&amp;asPopupView=true"/>
    <s v="SDH-CD-0163-2022"/>
    <x v="0"/>
    <s v="Prestación de servicios Profesionales"/>
    <s v="0111-04"/>
    <s v="FONDO CUENTA CONCEJO DE BOGOTA, D.C."/>
    <s v="Prestar servicios profesionales para brindar acompañamiento en larevisión y actualización de los instrumentos de planeación enmarcados enel MIPG  y definidos en la Corporación."/>
    <x v="1"/>
    <s v="Prestación De Servicios"/>
    <x v="0"/>
    <n v="80219290"/>
    <s v="ALVARO ANDRES DIAZ CAICEDO"/>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6T00:00:00"/>
    <d v="2022-09-28T00:00:00"/>
    <d v="2022-09-28T00:00:00"/>
    <d v="2023-02-28T00:00:00"/>
  </r>
  <r>
    <n v="2022"/>
    <n v="220640"/>
    <x v="0"/>
    <s v="https://community.secop.gov.co/Public/Tendering/OpportunityDetail/Index?noticeUID=CO1.NTC.3319342&amp;isFromPublicArea=True&amp;isModal=true&amp;asPopupView=true"/>
    <s v="SDH-CD-0152-2022"/>
    <x v="0"/>
    <s v="Prestación de servicios Profesionales"/>
    <s v="0111-04"/>
    <s v="FONDO CUENTA CONCEJO DE BOGOTA, D.C."/>
    <s v="Prestar servicios profesionales para brindar acompañamiento jurídico enla proyección, revisión, análisis y seguimiento de los actosadministrativos requeridos en las etapas que se desarrollan en el marcodel proceso de administración del talento humano de la Corporación"/>
    <x v="1"/>
    <s v="Prestación De Servicios"/>
    <x v="0"/>
    <n v="1032444272"/>
    <s v="LUISA FERNANDA MAYA CHAVERR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09-28T00:00:00"/>
    <d v="2022-09-28T00:00:00"/>
    <d v="2023-02-28T00:00:00"/>
  </r>
  <r>
    <n v="2022"/>
    <n v="220641"/>
    <x v="0"/>
    <s v="https://community.secop.gov.co/Public/Tendering/OpportunityDetail/Index?noticeUID=CO1.NTC.3322312&amp;isFromPublicArea=True&amp;isModal=true&amp;asPopupView=true"/>
    <s v="SDH-CD-0169-2022"/>
    <x v="0"/>
    <s v="Prestación de servicios Profesionales"/>
    <s v="0111-04"/>
    <s v="FONDO CUENTA CONCEJO DE BOGOTA, D.C."/>
    <s v="Prestar servicios profesionales para apoyar la gestión en la ejecuciónde los procesos dentro del marco normativo y de control político a cargode la Secretaría General de la Corporación."/>
    <x v="1"/>
    <s v="Prestación De Servicios"/>
    <x v="0"/>
    <n v="1121896751"/>
    <s v="CLAUDIA MILENA SALAZAR CUBILLOS"/>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09-29T00:00:00"/>
    <d v="2022-09-29T00:00:00"/>
    <d v="2023-02-28T00:00:00"/>
  </r>
  <r>
    <n v="2022"/>
    <n v="220647"/>
    <x v="0"/>
    <s v="https://community.secop.gov.co/Public/Tendering/OpportunityDetail/Index?noticeUID=CO1.NTC.3323427&amp;isFromPublicArea=True&amp;isModal=true&amp;asPopupView=true"/>
    <s v="SDH-CD-0165-2022"/>
    <x v="0"/>
    <s v="Prestación de servicios Profesionales"/>
    <s v="0111-04"/>
    <s v="FONDO CUENTA CONCEJO DE BOGOTA, D.C."/>
    <s v="Prestar servicios profesionales para la gestión de actividadesrelacionadas con el seguimiento a la ejecución contractual y procesos deliquidación de los expedientes contractuales en la DirecciónAdministrativa"/>
    <x v="1"/>
    <s v="Prestación De Servicios"/>
    <x v="0"/>
    <n v="52879758"/>
    <s v="ASTRID TATIANA SALINAS PEDROZ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7T00:00:00"/>
    <d v="2022-09-28T00:00:00"/>
    <d v="2022-09-28T00:00:00"/>
    <d v="2023-02-28T00:00:00"/>
  </r>
  <r>
    <n v="2022"/>
    <n v="220648"/>
    <x v="0"/>
    <s v="https://community.secop.gov.co/Public/Tendering/OpportunityDetail/Index?noticeUID=CO1.NTC.3323143&amp;isFromPublicArea=True&amp;isModal=true&amp;asPopupView=true"/>
    <s v="SDH-CD-0168-2022"/>
    <x v="0"/>
    <s v="Prestación de servicios Profesionales"/>
    <s v="0111-04"/>
    <s v="FONDO CUENTA CONCEJO DE BOGOTA, D.C."/>
    <s v="Prestar servicios profesionales para la proyección de respuestas a lassolicitudes ciudadanas y de autoridades que sean competencia de laSecretaria General de la Corporación."/>
    <x v="1"/>
    <s v="Prestación De Servicios"/>
    <x v="0"/>
    <n v="1026268909"/>
    <s v="KATHERINE NATALY OCHOA MANCILLA"/>
    <n v="2548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7T00:00:00"/>
    <d v="2022-09-30T00:00:00"/>
    <d v="2022-09-30T00:00:00"/>
    <d v="2023-03-01T00:00:00"/>
  </r>
  <r>
    <n v="2022"/>
    <n v="220649"/>
    <x v="0"/>
    <s v="https://community.secop.gov.co/Public/Tendering/OpportunityDetail/Index?noticeUID=CO1.NTC.3325289&amp;isFromPublicArea=True&amp;isModal=true&amp;asPopupView=true"/>
    <s v="SDH-CD-0174-2022"/>
    <x v="0"/>
    <s v="Prestación de servicios Profesionales"/>
    <s v="0111-04"/>
    <s v="FONDO CUENTA CONCEJO DE BOGOTA, D.C."/>
    <s v="Prestar servicios profesionales para adelantar el desarrollo de lasactividades de seguimiento a la gestión y evaluación de planes yproyectos de los procesos de bienestar relativos a la adminstración deltalento humano."/>
    <x v="1"/>
    <s v="Prestación De Servicios"/>
    <x v="0"/>
    <n v="1071630256"/>
    <s v="MARIA ALEXANDRA FLOREZ AYA"/>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10-05T00:00:00"/>
    <d v="2022-10-05T00:00:00"/>
    <d v="2023-03-05T00:00:00"/>
  </r>
  <r>
    <n v="2022"/>
    <n v="220651"/>
    <x v="0"/>
    <s v="https://community.secop.gov.co/Public/Tendering/OpportunityDetail/Index?noticeUID=CO1.NTC.3326131&amp;isFromPublicArea=True&amp;isModal=true&amp;asPopupView=true"/>
    <s v="SDH-CD-0157-2022"/>
    <x v="0"/>
    <s v="Prestación de servicios"/>
    <s v="0111-04"/>
    <s v="FONDO CUENTA CONCEJO DE BOGOTA, D.C."/>
    <s v="Prestar servicios de apoyo a la gestión en relación con los procesos acargo de la Oficina Asesora de Comunicaciones de la Corporación."/>
    <x v="1"/>
    <s v="Prestación De Servicios"/>
    <x v="0"/>
    <n v="51675589"/>
    <s v="BLANCA ALBILIA ROCHA DE VELASQUE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09-30T00:00:00"/>
    <d v="2022-09-30T00:00:00"/>
    <d v="2023-02-28T00:00:00"/>
  </r>
  <r>
    <n v="2022"/>
    <n v="220653"/>
    <x v="0"/>
    <s v="https://community.secop.gov.co/Public/Tendering/OpportunityDetail/Index?noticeUID=CO1.NTC.3325443&amp;isFromPublicArea=True&amp;isModal=true&amp;asPopupView=true"/>
    <s v="SDH-CD-0151-2022"/>
    <x v="0"/>
    <s v="Prestación de servicios Profesionales"/>
    <s v="0111-04"/>
    <s v="FONDO CUENTA CONCEJO DE BOGOTA, D.C."/>
    <s v="Prestar servicios profesionales para la actualización del micrositio dela Comisión en la página Web, administración del botón de Participacióny el perfil del aplicativo SDQS de la Comisión."/>
    <x v="1"/>
    <s v="Prestación De Servicios"/>
    <x v="0"/>
    <n v="1094580919"/>
    <s v="MATEO  ORDOÑEZ PADILLA"/>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10-04T00:00:00"/>
    <d v="2022-10-04T00:00:00"/>
    <d v="2023-03-04T00:00:00"/>
  </r>
  <r>
    <n v="2022"/>
    <n v="220654"/>
    <x v="0"/>
    <s v="https://community.secop.gov.co/Public/Tendering/OpportunityDetail/Index?noticeUID=CO1.NTC.3325443&amp;isFromPublicArea=True&amp;isModal=true&amp;asPopupView=true"/>
    <s v="SDH-CD-0151-2022"/>
    <x v="0"/>
    <s v="Prestación de servicios Profesionales"/>
    <s v="0111-04"/>
    <s v="FONDO CUENTA CONCEJO DE BOGOTA, D.C."/>
    <s v="Prestar servicios profesionales para la actualización del micrositio dela Comisión en la página Web, administración del botón de Participacióny el perfil del aplicativo SDQS de la Comisión."/>
    <x v="1"/>
    <s v="Prestación De Servicios"/>
    <x v="0"/>
    <n v="17349437"/>
    <s v="WILDER  CAICEDO"/>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7T00:00:00"/>
    <d v="2022-10-04T00:00:00"/>
    <d v="2022-10-04T00:00:00"/>
    <d v="2023-03-04T00:00:00"/>
  </r>
  <r>
    <n v="2022"/>
    <n v="220655"/>
    <x v="0"/>
    <s v="https://community.secop.gov.co/Public/Tendering/OpportunityDetail/Index?noticeUID=CO1.NTC.3329172&amp;isFromPublicArea=True&amp;isModal=true&amp;asPopupView=true"/>
    <s v="SDH-CD-0178-2022"/>
    <x v="0"/>
    <s v="Prestación de servicios Profesionales"/>
    <s v="0111-04"/>
    <s v="FONDO CUENTA CONCEJO DE BOGOTA, D.C."/>
    <s v="Prestar servicios profesionales para la gestión, trámite y seguimientode apoyo a la supervisión y de los asuntos relacionados con los procesosa cargo de la Oficina Asesora de Comunicaciones de la Corporación"/>
    <x v="1"/>
    <s v="Prestación De Servicios"/>
    <x v="0"/>
    <n v="92030702"/>
    <s v="DANIEL ALBERTO PIEDRAHITA NUÑEZ"/>
    <n v="3489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7T00:00:00"/>
    <d v="2022-10-06T00:00:00"/>
    <d v="2022-10-06T00:00:00"/>
    <d v="2023-03-06T00:00:00"/>
  </r>
  <r>
    <n v="2022"/>
    <n v="220650"/>
    <x v="0"/>
    <s v="https://community.secop.gov.co/Public/Tendering/OpportunityDetail/Index?noticeUID=CO1.NTC.3205642&amp;isFromPublicArea=True&amp;isModal=true&amp;asPopupView=true"/>
    <s v="SDH-CD-0111-2022"/>
    <x v="0"/>
    <s v="Prestación de servicios Profesionales"/>
    <s v="0111-01"/>
    <s v="DESPACHO DIR. GESTION CORPORATIVA"/>
    <s v="Prestar los servicios profesionales a la Dirección de GestiónCorporativa para apoyar la gestión de la Unidad Ejecutora 04 para la adquisición de bienes, servicios y gestión de pagos en cumplimiento del Acuerdo 59 de 2002."/>
    <x v="1"/>
    <s v="Prestación De Servicios"/>
    <x v="0"/>
    <n v="79730476"/>
    <s v="JUAN DIEGO ESPITIA ROA"/>
    <n v="2791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xpedición del registro presupuestal."/>
    <d v="2022-09-28T00:00:00"/>
    <d v="2022-09-29T00:00:00"/>
    <d v="2022-10-04T00:00:00"/>
    <d v="2023-03-04T00:00:00"/>
  </r>
  <r>
    <n v="2022"/>
    <n v="220656"/>
    <x v="0"/>
    <s v="https://community.secop.gov.co/Public/Tendering/OpportunityDetail/Index?noticeUID=CO1.NTC.3321416&amp;isFromPublicArea=True&amp;isModal=true&amp;asPopupView=true"/>
    <s v="SDH-CD-0163-2022"/>
    <x v="0"/>
    <s v="Prestación de servicios"/>
    <s v="0111-04"/>
    <s v="FONDO CUENTA CONCEJO DE BOGOTA, D.C."/>
    <s v="Prestar servicios profesionales para brindar acompañamiento en larevisión y actualización de los instrumentos de planeación enmarcados enel MIPG  y definidos en la Corporación."/>
    <x v="1"/>
    <s v="Prestación De Servicios"/>
    <x v="0"/>
    <n v="79699999"/>
    <s v="ALEXANDER  SELLAMEN GARZON"/>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8T00:00:00"/>
    <d v="2022-10-06T00:00:00"/>
    <d v="2022-10-06T00:00:00"/>
    <d v="2023-03-06T00:00:00"/>
  </r>
  <r>
    <n v="2022"/>
    <n v="220657"/>
    <x v="0"/>
    <s v="https://community.secop.gov.co/Public/Tendering/OpportunityDetail/Index?noticeUID=CO1.NTC.3321611&amp;isFromPublicArea=True&amp;isModal=true&amp;asPopupView=true"/>
    <s v="SDH-CD-0161-2022"/>
    <x v="0"/>
    <s v="Prestación de servicios"/>
    <s v="0111-04"/>
    <s v="FONDO CUENTA CONCEJO DE BOGOTA, D.C."/>
    <s v="Prestar servicios profesionales para la implementación de la política deriesgos definida por el DAFP."/>
    <x v="1"/>
    <s v="Prestación De Servicios"/>
    <x v="0"/>
    <n v="80769750"/>
    <s v="JOSEPH FELIPE PULIDO"/>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8T00:00:00"/>
    <d v="2022-09-30T00:00:00"/>
    <d v="2022-09-30T00:00:00"/>
    <d v="2023-03-01T00:00:00"/>
  </r>
  <r>
    <n v="2022"/>
    <n v="220658"/>
    <x v="0"/>
    <s v="https://community.secop.gov.co/Public/Tendering/OpportunityDetail/Index?noticeUID=CO1.NTC.3332317&amp;isFromPublicArea=True&amp;isModal=true&amp;asPopupView=true"/>
    <s v="SDH-CD-0181-2022"/>
    <x v="0"/>
    <s v="Prestación de servicios"/>
    <s v="0111-04"/>
    <s v="FONDO CUENTA CONCEJO DE BOGOTA, D.C."/>
    <s v="Prestar los servicios profesionales a la Dirección Administrativa, realizando seguimiento a los planes y programas que se desarrollan enel MIPG."/>
    <x v="1"/>
    <s v="Prestación De Servicios"/>
    <x v="0"/>
    <n v="52888373"/>
    <s v="CARMEN ADRIANA CASSIANI BAQUERO"/>
    <n v="2006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09-28T00:00:00"/>
    <d v="2022-10-03T00:00:00"/>
    <d v="2022-10-03T00:00:00"/>
    <d v="2023-02-03T00:00:00"/>
  </r>
  <r>
    <n v="2022"/>
    <n v="220659"/>
    <x v="0"/>
    <s v="https://community.secop.gov.co/Public/Tendering/OpportunityDetail/Index?noticeUID=CO1.NTC.3321611&amp;isFromPublicArea=True&amp;isModal=true&amp;asPopupView=true"/>
    <s v="SDH-CD-0161-2022"/>
    <x v="0"/>
    <s v="Prestación de servicios"/>
    <s v="0111-04"/>
    <s v="FONDO CUENTA CONCEJO DE BOGOTA, D.C."/>
    <s v="Prestar servicios profesionales para la implementación de la política deriesgos definida por el DAFP."/>
    <x v="1"/>
    <s v="Prestación De Servicios"/>
    <x v="0"/>
    <n v="60367918"/>
    <s v="YAJAIRA  CACERES PACHECO"/>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8T00:00:00"/>
    <d v="2022-10-04T00:00:00"/>
    <d v="2022-10-04T00:00:00"/>
    <d v="2023-03-04T00:00:00"/>
  </r>
  <r>
    <n v="2022"/>
    <n v="220652"/>
    <x v="0"/>
    <s v="https://community.secop.gov.co/Public/Tendering/OpportunityDetail/Index?noticeUID=CO1.NTC.3325443&amp;isFromPublicArea=True&amp;isModal=true&amp;asPopupView=true"/>
    <s v="SDH-CD-0151-2022"/>
    <x v="0"/>
    <s v="Prestación de servicios Profesionales"/>
    <s v="0111-04"/>
    <s v="FONDO CUENTA CONCEJO DE BOGOTA, D.C."/>
    <s v="Prestar servicios profesionales para la actualización del micrositio dela Comisión en la página Web, administración del botón de Participacióny el perfil del aplicativo SDQS de la Comisión."/>
    <x v="1"/>
    <s v="Prestación De Servicios"/>
    <x v="0"/>
    <n v="80037360"/>
    <s v="JOHN JAIRO GONZALEZ ARBOLEDA"/>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09-29T00:00:00"/>
    <d v="2022-10-04T00:00:00"/>
    <d v="2022-10-04T00:00:00"/>
    <d v="2023-03-04T00:00:00"/>
  </r>
  <r>
    <n v="2022"/>
    <n v="220660"/>
    <x v="0"/>
    <s v="https://community.secop.gov.co/Public/Tendering/OpportunityDetail/Index?noticeUID=CO1.NTC.3336472&amp;isFromPublicArea=True&amp;isModal=true&amp;asPopupView=true"/>
    <s v="SDH-CD-0182-2022"/>
    <x v="0"/>
    <s v="Prestación de servicios"/>
    <s v="0111-04"/>
    <s v="FONDO CUENTA CONCEJO DE BOGOTA, D.C."/>
    <s v="Prestar servicios de apoyo a la gestión para la estructuración demetodologías tecnológicas para el seguimiento de las actividades propiasde los procesos a cargo de la Dirección Jurídica de la Corporación."/>
    <x v="1"/>
    <s v="Prestación De Servicios"/>
    <x v="0"/>
    <n v="39542628"/>
    <s v="LIDA MAGNOLIA CAMARGO GARCI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aprobación de la garantía única y el registro presupuestal."/>
    <d v="2022-09-29T00:00:00"/>
    <d v="2022-10-03T00:00:00"/>
    <d v="2022-10-03T00:00:00"/>
    <d v="2023-03-03T00:00:00"/>
  </r>
  <r>
    <n v="2022"/>
    <n v="220661"/>
    <x v="0"/>
    <s v="https://community.secop.gov.co/Public/Tendering/OpportunityDetail/Index?noticeUID=CO1.NTC.3334209&amp;isFromPublicArea=True&amp;isModal=true&amp;asPopupView=true"/>
    <s v="SDH-CD-0159-2022"/>
    <x v="0"/>
    <s v="Prestación de servicios"/>
    <s v="0111-04"/>
    <s v="FONDO CUENTA CONCEJO DE BOGOTA, D.C."/>
    <s v="Prestar los servicios de apoyo al proceso de recursos físicos de laDirección Administrativa del Concejo de Bogotá, para coadyuvar con lasactividades de actualización y administración de la información del áreade mantenimiento."/>
    <x v="1"/>
    <s v="Prestación De Servicios"/>
    <x v="0"/>
    <n v="52749250"/>
    <s v="OLGA YURANI GRANADOS TOVAR"/>
    <n v="137430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o previa expedicióndel registro presupuestal y aprobación de las garantías que amparan elcontrato"/>
    <d v="2022-09-29T00:00:00"/>
    <d v="2022-10-04T00:00:00"/>
    <d v="2022-10-04T00:00:00"/>
    <d v="2023-02-19T00:00:00"/>
  </r>
  <r>
    <n v="2022"/>
    <n v="220662"/>
    <x v="0"/>
    <s v="https://community.secop.gov.co/Public/Tendering/OpportunityDetail/Index?noticeUID=CO1.NTC.3334739&amp;isFromPublicArea=True&amp;isModal=true&amp;asPopupView=true"/>
    <s v="SDH-CD-0171-2022"/>
    <x v="0"/>
    <s v="Prestación de servicios"/>
    <s v="0111-01"/>
    <s v="SUBD. GESTION JUDICIAL"/>
    <s v="Prestar los servicios profesionales para apoyar la gestión de la defensajudicial de la Subdirección de Gestión Judicial, en lo referente a laatención de tutelas y cumplimiento de fallos judiciales, de acuerdo a loestablecido en los estudios previos."/>
    <x v="1"/>
    <s v="Prestación De Servicios"/>
    <x v="0"/>
    <n v="80854795"/>
    <s v="JOSE OSWALDO GOMEZ LEAL"/>
    <n v="19645000"/>
    <s v="Incluido el Impuesto al Valor Agregado -IVA-, cuando a ello hubierelugar y demás impuestos, tasas, contribuciones de carácter nacional y/odistrital legales, costos directos e indirectos"/>
    <s v="Con el informe y certificación del supervisor"/>
    <s v="5  Mes(es)"/>
    <s v="Para su inicio deben haberse cumplido los requisitos deperfeccionamiento y ejecución."/>
    <d v="2022-09-29T00:00:00"/>
    <d v="2022-10-04T00:00:00"/>
    <d v="2022-10-04T00:00:00"/>
    <d v="2023-03-04T00:00:00"/>
  </r>
  <r>
    <n v="2022"/>
    <n v="220663"/>
    <x v="0"/>
    <s v="https://community.secop.gov.co/Public/Tendering/OpportunityDetail/Index?noticeUID=CO1.NTC.3334739&amp;isFromPublicArea=True&amp;isModal=true&amp;asPopupView=true"/>
    <s v="SDH-CD-0171-2022"/>
    <x v="0"/>
    <s v="Prestación de servicios Profesionales"/>
    <s v="0111-01"/>
    <s v="SUBD. GESTION JUDICIAL"/>
    <s v="Prestar los servicios profesionales para apoyar la gestión de la defensajudicial de la Subdirección de Gestión Judicial, en lo referente a laatención de tutelas y cumplimiento de fallos judiciales, de acuerdo a loestablecido en los estudios previos."/>
    <x v="1"/>
    <s v="Prestación De Servicios"/>
    <x v="0"/>
    <n v="1022441023"/>
    <s v="KAROLINE BRYGETH CONDE MEZA"/>
    <n v="19645000"/>
    <s v="Incluido el Impuesto al Valor Agregado -IVA-, cuando a ello hubierelugar y demás impuestos, tasas, contribuciones de carácter nacional y/odistrital legales, costos directos e indirectos"/>
    <s v="Con el informe y certificación del supervisor"/>
    <s v="5  Mes(es)"/>
    <s v="Para su inicio deben haberse cumplido los requisitos deperfeccionamiento y ejecución."/>
    <d v="2022-09-29T00:00:00"/>
    <d v="2022-10-03T00:00:00"/>
    <d v="2022-10-03T00:00:00"/>
    <d v="2023-03-03T00:00:00"/>
  </r>
  <r>
    <n v="2022"/>
    <n v="220664"/>
    <x v="0"/>
    <s v="https://community.secop.gov.co/Public/Tendering/OpportunityDetail/Index?noticeUID=CO1.NTC.3338305&amp;isFromPublicArea=True&amp;isModal=true&amp;asPopupView=true"/>
    <s v="SDH-CD-0120-2022"/>
    <x v="0"/>
    <s v="Prestación de servicios"/>
    <s v="0111-01"/>
    <s v="OF. ASESORA DE PLANEACION"/>
    <s v="Prestar los servicios profesionales para apoyar la implementación yarticulación de mejoras en los procesos de la SDH y el fortalecimientode la política de racionalización de trámites."/>
    <x v="1"/>
    <s v="Prestación De Servicios"/>
    <x v="0"/>
    <n v="1032386156"/>
    <s v="ANGELA TATIANA LAGOS CARDENAS"/>
    <n v="35502600"/>
    <s v="Incluido el Impuesto al Valor Agregado -IVA-, cuando a ello hubierelugar y demás impuestos, tasas, contribuciones de carácter nacional y/odistrital legales, costos directos e indirectos."/>
    <s v="Con el informe y certificación del supervisor"/>
    <s v="4  Mes(es)  6  Día(s)"/>
    <s v="contados a partir de la suscripción del acta de iniciación u orden deejecución, previa aprobación de la garantía única y expedición delregistro presupuestal, con prescindencia a 31 de diciembre de 2022."/>
    <d v="2022-09-29T00:00:00"/>
    <d v="2022-10-03T00:00:00"/>
    <d v="2022-10-03T00:00:00"/>
    <d v="2022-12-31T00:00:00"/>
  </r>
  <r>
    <n v="2022"/>
    <n v="220665"/>
    <x v="0"/>
    <s v="https://community.secop.gov.co/Public/Tendering/OpportunityDetail/Index?noticeUID=CO1.NTC.3336272&amp;isFromPublicArea=True&amp;isModal=true&amp;asPopupView=true"/>
    <s v="SDH-CD-0164-2022"/>
    <x v="0"/>
    <s v="Prestación de servicios"/>
    <s v="0111-04"/>
    <s v="FONDO CUENTA CONCEJO DE BOGOTA, D.C."/>
    <s v="Prestar servicios de apoyo a la gestión en el procedimiento deposesiones en el marco de los lineamientos establecidos en la Corporación."/>
    <x v="1"/>
    <s v="Prestación De Servicios"/>
    <x v="0"/>
    <n v="1010227910"/>
    <s v="CARLOS ARMANDO GONZALEZ RASGO"/>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9T00:00:00"/>
    <d v="2022-10-03T00:00:00"/>
    <d v="2022-10-03T00:00:00"/>
    <d v="2023-03-03T00:00:00"/>
  </r>
  <r>
    <n v="2022"/>
    <n v="220666"/>
    <x v="0"/>
    <s v="https://community.secop.gov.co/Public/Tendering/OpportunityDetail/Index?noticeUID=CO1.NTC.3336257&amp;isFromPublicArea=True&amp;isModal=true&amp;asPopupView=true"/>
    <s v="SDH-CD-0184-2022"/>
    <x v="0"/>
    <s v="Prestación de servicios"/>
    <s v="0111-01"/>
    <s v="SUBD. ASUNTOS CONTRACTUALES"/>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x v="1"/>
    <s v="Prestación De Servicios"/>
    <x v="0"/>
    <n v="1032425063"/>
    <s v="HECTOR FABIO GONZALEZ CASTELLANOS"/>
    <n v="14762800"/>
    <s v="Incluido el Impuesto al Valor Agregado -IVA-, cuando a ello hubierelugar y demás impuestos, tasas, contribuciones de carácter nacional y/odistrital legales, costos directos e indirectos"/>
    <s v="Con el informe y certificación del supervisor"/>
    <s v="3  Mes(es)  12  Día(s)"/>
    <s v="contados a partir de la suscripción del acta de iniciación u orden deejecución, previa aprobación de la garantía única y expedición delregistro presupuestal."/>
    <d v="2022-09-29T00:00:00"/>
    <d v="2022-10-03T00:00:00"/>
    <d v="2022-10-03T00:00:00"/>
    <d v="2023-01-15T00:00:00"/>
  </r>
  <r>
    <n v="2022"/>
    <n v="220667"/>
    <x v="0"/>
    <s v="https://community.secop.gov.co/Public/Tendering/OpportunityDetail/Index?noticeUID=CO1.NTC.3337031&amp;isFromPublicArea=True&amp;isModal=true&amp;asPopupView=true"/>
    <s v="SDH-CD-0147-2022"/>
    <x v="0"/>
    <s v="Prestación de servicios Profesionales"/>
    <s v="0111-04"/>
    <s v="FONDO CUENTA CONCEJO DE BOGOTA, D.C."/>
    <s v="Prestar servicios profesionales para brindar acompañamiento en larevisión de los actos que resuelvan situaciones administrativas"/>
    <x v="1"/>
    <s v="Prestación De Servicios"/>
    <x v="0"/>
    <n v="19050797"/>
    <s v="ABRAHAM  GUERRERO PEREA"/>
    <n v="4025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9T00:00:00"/>
    <d v="2022-10-03T00:00:00"/>
    <d v="2022-10-03T00:00:00"/>
    <d v="2023-03-03T00:00:00"/>
  </r>
  <r>
    <n v="2022"/>
    <n v="220671"/>
    <x v="0"/>
    <s v="https://community.secop.gov.co/Public/Tendering/OpportunityDetail/Index?noticeUID=CO1.NTC.3338407&amp;isFromPublicArea=True&amp;isModal=true&amp;asPopupView=true"/>
    <s v="SDH-CD-0167-2022"/>
    <x v="0"/>
    <s v="Prestación de servicios"/>
    <s v="0111-04"/>
    <s v="FONDO CUENTA CONCEJO DE BOGOTA, D.C."/>
    <s v="Prestar servicios profesionales especializados para la estructuración yejecución de los planes de auditoría interna que la Oficina de ControlInterno desarrolla en el Concejo de Bogotá D.C. en el marco de lanormatividad vigente."/>
    <x v="1"/>
    <s v="Prestación De Servicios"/>
    <x v="0"/>
    <n v="11227684"/>
    <s v="MAURICIO ALBERTO OSPINA RUIZ"/>
    <n v="40250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29T00:00:00"/>
    <d v="2022-10-03T00:00:00"/>
    <d v="2022-10-03T00:00:00"/>
    <d v="2023-03-03T00:00:00"/>
  </r>
  <r>
    <n v="2022"/>
    <n v="220669"/>
    <x v="0"/>
    <s v="https://community.secop.gov.co/Public/Tendering/OpportunityDetail/Index?noticeUID=CO1.NTC.3336272&amp;isFromPublicArea=True&amp;isModal=true&amp;asPopupView=true"/>
    <s v="SDH-CD-0164-2022"/>
    <x v="0"/>
    <s v="Prestación de servicios"/>
    <s v="0111-04"/>
    <s v="FONDO CUENTA CONCEJO DE BOGOTA, D.C."/>
    <s v="Prestar servicios de apoyo a la gestión en el procedimiento deposesiones en el marco de los lineamientos establecidos en la Corporación."/>
    <x v="1"/>
    <s v="Prestación De Servicios"/>
    <x v="0"/>
    <n v="52366889"/>
    <s v="SANDRA PATRICIA FONSECA GOMEZ"/>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ación u orden deejecución, previa aprobación de la garantía única y el registropresupuestal."/>
    <d v="2022-09-30T00:00:00"/>
    <d v="2022-10-03T00:00:00"/>
    <d v="2022-10-03T00:00:00"/>
    <d v="2023-03-03T00:00:00"/>
  </r>
  <r>
    <n v="2022"/>
    <n v="220672"/>
    <x v="0"/>
    <s v="https://community.secop.gov.co/Public/Tendering/OpportunityDetail/Index?noticeUID=CO1.NTC.3344474&amp;isFromPublicArea=True&amp;isModal=true&amp;asPopupView=true"/>
    <s v="SDH-CD-0190-2022"/>
    <x v="0"/>
    <s v="Prestación de servicios"/>
    <s v="0111-04"/>
    <s v="FONDO CUENTA CONCEJO DE BOGOTA, D.C."/>
    <s v="Prestar los servicios profesionales para el desarrollo de lasactividades del modelo integrado de planeación y gestión de los procesosque se encuentran a cargo de la Dirección Jurídica"/>
    <x v="1"/>
    <s v="Prestación De Servicios"/>
    <x v="0"/>
    <n v="79481948"/>
    <s v="MAURICIO  JOYA MEDINA"/>
    <n v="20002500"/>
    <s v="Incluido el Impuesto al Valor Agregado -IVA-, cuando a ello hubierelugar y demás impuestos, tasas, contribuciones de carácter nacional y/odistrital legales, costos directos e indirectos"/>
    <s v="Con el informe y certificación del supervisor"/>
    <s v="4  Mes(es)  15  Día(s)"/>
    <s v="Contados a partir de la suscripción del acta de iniciación u orden deejecución, previa aprobación de la garantía única y el registropresupuestal."/>
    <d v="2022-09-30T00:00:00"/>
    <d v="2022-10-03T00:00:00"/>
    <d v="2022-10-03T00:00:00"/>
    <d v="2023-02-18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423">
      <pivotArea type="all" dataOnly="0" outline="0" fieldPosition="0"/>
    </format>
    <format dxfId="424">
      <pivotArea outline="0" collapsedLevelsAreSubtotals="1" fieldPosition="0"/>
    </format>
    <format dxfId="425">
      <pivotArea dataOnly="0" labelOnly="1" outline="0" axis="axisValues" fieldPosition="0"/>
    </format>
    <format dxfId="426">
      <pivotArea dataOnly="0" labelOnly="1" grandRow="1" outline="0" fieldPosition="0"/>
    </format>
    <format dxfId="427">
      <pivotArea dataOnly="0" labelOnly="1" outline="0" axis="axisValues" fieldPosition="0"/>
    </format>
    <format dxfId="428">
      <pivotArea dataOnly="0" labelOnly="1" grandRow="1" outline="0" fieldPosition="0"/>
    </format>
    <format dxfId="429">
      <pivotArea type="all" dataOnly="0" outline="0" fieldPosition="0"/>
    </format>
    <format dxfId="430">
      <pivotArea outline="0" collapsedLevelsAreSubtotals="1" fieldPosition="0"/>
    </format>
    <format dxfId="431">
      <pivotArea dataOnly="0" labelOnly="1" outline="0" axis="axisValues" fieldPosition="0"/>
    </format>
    <format dxfId="432">
      <pivotArea dataOnly="0" labelOnly="1" grandRow="1" outline="0" fieldPosition="0"/>
    </format>
    <format dxfId="433">
      <pivotArea dataOnly="0" labelOnly="1" outline="0" axis="axisValues" fieldPosition="0"/>
    </format>
    <format dxfId="434">
      <pivotArea type="all" dataOnly="0" outline="0" fieldPosition="0"/>
    </format>
    <format dxfId="435">
      <pivotArea outline="0" collapsedLevelsAreSubtotals="1" fieldPosition="0"/>
    </format>
    <format dxfId="436">
      <pivotArea dataOnly="0" labelOnly="1" outline="0" axis="axisValues" fieldPosition="0"/>
    </format>
    <format dxfId="437">
      <pivotArea dataOnly="0" labelOnly="1" grandRow="1" outline="0" fieldPosition="0"/>
    </format>
    <format dxfId="438">
      <pivotArea dataOnly="0" labelOnly="1" outline="0" axis="axisValues" fieldPosition="0"/>
    </format>
    <format dxfId="439">
      <pivotArea type="all" dataOnly="0" outline="0" fieldPosition="0"/>
    </format>
    <format dxfId="440">
      <pivotArea outline="0" collapsedLevelsAreSubtotals="1" fieldPosition="0"/>
    </format>
    <format dxfId="441">
      <pivotArea dataOnly="0" labelOnly="1" outline="0" axis="axisValues" fieldPosition="0"/>
    </format>
    <format dxfId="442">
      <pivotArea dataOnly="0" labelOnly="1" grandRow="1" outline="0" fieldPosition="0"/>
    </format>
    <format dxfId="443">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3"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9">
        <item x="6"/>
        <item x="5"/>
        <item x="3"/>
        <item x="0"/>
        <item x="8"/>
        <item x="1"/>
        <item x="7"/>
        <item x="2"/>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10">
    <i>
      <x/>
    </i>
    <i>
      <x v="1"/>
    </i>
    <i>
      <x v="2"/>
    </i>
    <i>
      <x v="3"/>
    </i>
    <i>
      <x v="4"/>
    </i>
    <i>
      <x v="5"/>
    </i>
    <i>
      <x v="6"/>
    </i>
    <i>
      <x v="7"/>
    </i>
    <i>
      <x v="8"/>
    </i>
    <i t="grand">
      <x/>
    </i>
  </rowItems>
  <colItems count="1">
    <i/>
  </colItems>
  <dataFields count="1">
    <dataField name="No. Contratos/Conv" fld="0" subtotal="count" baseField="0" baseItem="0"/>
  </dataFields>
  <formats count="24">
    <format dxfId="400">
      <pivotArea type="all" dataOnly="0" outline="0" fieldPosition="0"/>
    </format>
    <format dxfId="401">
      <pivotArea outline="0" collapsedLevelsAreSubtotals="1" fieldPosition="0"/>
    </format>
    <format dxfId="402">
      <pivotArea dataOnly="0" labelOnly="1" outline="0" axis="axisValues" fieldPosition="0"/>
    </format>
    <format dxfId="403">
      <pivotArea dataOnly="0" labelOnly="1" grandRow="1" outline="0" fieldPosition="0"/>
    </format>
    <format dxfId="404">
      <pivotArea dataOnly="0" labelOnly="1" outline="0" axis="axisValues" fieldPosition="0"/>
    </format>
    <format dxfId="405">
      <pivotArea dataOnly="0" labelOnly="1" grandRow="1" outline="0" fieldPosition="0"/>
    </format>
    <format dxfId="406">
      <pivotArea type="all" dataOnly="0" outline="0" fieldPosition="0"/>
    </format>
    <format dxfId="407">
      <pivotArea outline="0" collapsedLevelsAreSubtotals="1" fieldPosition="0"/>
    </format>
    <format dxfId="408">
      <pivotArea dataOnly="0" labelOnly="1" outline="0" axis="axisValues" fieldPosition="0"/>
    </format>
    <format dxfId="409">
      <pivotArea dataOnly="0" labelOnly="1" grandRow="1" outline="0" fieldPosition="0"/>
    </format>
    <format dxfId="410">
      <pivotArea dataOnly="0" labelOnly="1" outline="0" axis="axisValues" fieldPosition="0"/>
    </format>
    <format dxfId="411">
      <pivotArea dataOnly="0" labelOnly="1" outline="0" axis="axisValues" fieldPosition="0"/>
    </format>
    <format dxfId="412">
      <pivotArea dataOnly="0" labelOnly="1" outline="0" axis="axisValues" fieldPosition="0"/>
    </format>
    <format dxfId="413">
      <pivotArea type="all" dataOnly="0" outline="0" fieldPosition="0"/>
    </format>
    <format dxfId="414">
      <pivotArea outline="0" collapsedLevelsAreSubtotals="1" fieldPosition="0"/>
    </format>
    <format dxfId="415">
      <pivotArea dataOnly="0" labelOnly="1" outline="0" axis="axisValues" fieldPosition="0"/>
    </format>
    <format dxfId="416">
      <pivotArea dataOnly="0" labelOnly="1" grandRow="1" outline="0" fieldPosition="0"/>
    </format>
    <format dxfId="417">
      <pivotArea dataOnly="0" labelOnly="1" outline="0" axis="axisValues" fieldPosition="0"/>
    </format>
    <format dxfId="418">
      <pivotArea type="all" dataOnly="0" outline="0" fieldPosition="0"/>
    </format>
    <format dxfId="419">
      <pivotArea outline="0" collapsedLevelsAreSubtotals="1" fieldPosition="0"/>
    </format>
    <format dxfId="420">
      <pivotArea dataOnly="0" labelOnly="1" outline="0" axis="axisValues" fieldPosition="0"/>
    </format>
    <format dxfId="421">
      <pivotArea dataOnly="0" labelOnly="1" grandRow="1" outline="0" fieldPosition="0"/>
    </format>
    <format dxfId="422">
      <pivotArea dataOnly="0" labelOnly="1" outline="0" axis="axisValues" fieldPosition="0"/>
    </format>
    <format dxfId="238">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i>
    <i>
      <x v="1"/>
    </i>
    <i t="grand">
      <x/>
    </i>
  </rowItems>
  <colItems count="1">
    <i/>
  </colItems>
  <dataFields count="1">
    <dataField name="No. Contratos/Conv" fld="0" subtotal="count" baseField="0" baseItem="0"/>
  </dataFields>
  <formats count="22">
    <format dxfId="379">
      <pivotArea type="all" dataOnly="0" outline="0" fieldPosition="0"/>
    </format>
    <format dxfId="380">
      <pivotArea outline="0" collapsedLevelsAreSubtotals="1" fieldPosition="0"/>
    </format>
    <format dxfId="381">
      <pivotArea dataOnly="0" labelOnly="1" outline="0" axis="axisValues" fieldPosition="0"/>
    </format>
    <format dxfId="382">
      <pivotArea dataOnly="0" labelOnly="1" grandRow="1" outline="0" fieldPosition="0"/>
    </format>
    <format dxfId="383">
      <pivotArea dataOnly="0" labelOnly="1" outline="0" axis="axisValues" fieldPosition="0"/>
    </format>
    <format dxfId="384">
      <pivotArea dataOnly="0" labelOnly="1" grandRow="1" outline="0" fieldPosition="0"/>
    </format>
    <format dxfId="385">
      <pivotArea type="all" dataOnly="0" outline="0" fieldPosition="0"/>
    </format>
    <format dxfId="386">
      <pivotArea outline="0" collapsedLevelsAreSubtotals="1" fieldPosition="0"/>
    </format>
    <format dxfId="387">
      <pivotArea dataOnly="0" labelOnly="1" outline="0" axis="axisValues" fieldPosition="0"/>
    </format>
    <format dxfId="388">
      <pivotArea dataOnly="0" labelOnly="1" grandRow="1" outline="0" fieldPosition="0"/>
    </format>
    <format dxfId="389">
      <pivotArea dataOnly="0" labelOnly="1" outline="0" axis="axisValues" fieldPosition="0"/>
    </format>
    <format dxfId="390">
      <pivotArea type="all" dataOnly="0" outline="0" fieldPosition="0"/>
    </format>
    <format dxfId="391">
      <pivotArea outline="0" collapsedLevelsAreSubtotals="1" fieldPosition="0"/>
    </format>
    <format dxfId="392">
      <pivotArea dataOnly="0" labelOnly="1" outline="0" axis="axisValues" fieldPosition="0"/>
    </format>
    <format dxfId="393">
      <pivotArea dataOnly="0" labelOnly="1" grandRow="1" outline="0" fieldPosition="0"/>
    </format>
    <format dxfId="394">
      <pivotArea dataOnly="0" labelOnly="1" outline="0" axis="axisValues" fieldPosition="0"/>
    </format>
    <format dxfId="395">
      <pivotArea type="all" dataOnly="0" outline="0" fieldPosition="0"/>
    </format>
    <format dxfId="396">
      <pivotArea outline="0" collapsedLevelsAreSubtotals="1" fieldPosition="0"/>
    </format>
    <format dxfId="397">
      <pivotArea dataOnly="0" labelOnly="1" outline="0" axis="axisValues" fieldPosition="0"/>
    </format>
    <format dxfId="398">
      <pivotArea dataOnly="0" labelOnly="1" grandRow="1" outline="0" fieldPosition="0"/>
    </format>
    <format dxfId="399">
      <pivotArea dataOnly="0" labelOnly="1" outline="0" axis="axisValues" fieldPosition="0"/>
    </format>
    <format dxfId="89">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4" cacheId="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133">
      <pivotArea type="all" dataOnly="0" outline="0" fieldPosition="0"/>
    </format>
    <format dxfId="134">
      <pivotArea outline="0" collapsedLevelsAreSubtotals="1" fieldPosition="0"/>
    </format>
    <format dxfId="135">
      <pivotArea dataOnly="0" labelOnly="1" outline="0" axis="axisValues" fieldPosition="0"/>
    </format>
    <format dxfId="136">
      <pivotArea dataOnly="0" labelOnly="1" grandRow="1" outline="0" fieldPosition="0"/>
    </format>
    <format dxfId="137">
      <pivotArea dataOnly="0" labelOnly="1" outline="0" axis="axisValues" fieldPosition="0"/>
    </format>
    <format dxfId="138">
      <pivotArea dataOnly="0" labelOnly="1" grandRow="1" outline="0" fieldPosition="0"/>
    </format>
    <format dxfId="139">
      <pivotArea type="all" dataOnly="0" outline="0" fieldPosition="0"/>
    </format>
    <format dxfId="140">
      <pivotArea outline="0" collapsedLevelsAreSubtotals="1" fieldPosition="0"/>
    </format>
    <format dxfId="141">
      <pivotArea dataOnly="0" labelOnly="1" outline="0" axis="axisValues" fieldPosition="0"/>
    </format>
    <format dxfId="142">
      <pivotArea dataOnly="0" labelOnly="1" grandRow="1" outline="0" fieldPosition="0"/>
    </format>
    <format dxfId="143">
      <pivotArea dataOnly="0" labelOnly="1" outline="0" axis="axisValues" fieldPosition="0"/>
    </format>
    <format dxfId="144">
      <pivotArea type="all" dataOnly="0" outline="0" fieldPosition="0"/>
    </format>
    <format dxfId="145">
      <pivotArea outline="0" collapsedLevelsAreSubtotals="1" fieldPosition="0"/>
    </format>
    <format dxfId="146">
      <pivotArea dataOnly="0" labelOnly="1" outline="0" axis="axisValues" fieldPosition="0"/>
    </format>
    <format dxfId="147">
      <pivotArea dataOnly="0" labelOnly="1" grandRow="1" outline="0" fieldPosition="0"/>
    </format>
    <format dxfId="148">
      <pivotArea dataOnly="0" labelOnly="1" outline="0" axis="axisValues" fieldPosition="0"/>
    </format>
    <format dxfId="149">
      <pivotArea type="all" dataOnly="0" outline="0" fieldPosition="0"/>
    </format>
    <format dxfId="150">
      <pivotArea outline="0" collapsedLevelsAreSubtotals="1" fieldPosition="0"/>
    </format>
    <format dxfId="151">
      <pivotArea dataOnly="0" labelOnly="1" outline="0" axis="axisValues" fieldPosition="0"/>
    </format>
    <format dxfId="152">
      <pivotArea dataOnly="0" labelOnly="1" grandRow="1" outline="0" fieldPosition="0"/>
    </format>
    <format dxfId="153">
      <pivotArea dataOnly="0" labelOnly="1" outline="0" axis="axisValues" fieldPosition="0"/>
    </format>
    <format dxfId="90">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Contratos" displayName="Contratos" ref="B7:Y144" totalsRowShown="0" headerRowDxfId="455" headerRowBorderDxfId="459">
  <autoFilter ref="B7:Y144"/>
  <tableColumns count="24">
    <tableColumn id="1" name="VIGENCIA"/>
    <tableColumn id="13" name="NÚMERO CONTRATO"/>
    <tableColumn id="28" name="PORTAL CONTRATACIÓN"/>
    <tableColumn id="26" name="Link SECOP"/>
    <tableColumn id="6" name="NÚMERO DE CONSTANCIA SECOP"/>
    <tableColumn id="33" name="PROCESO SELECCIÓN"/>
    <tableColumn id="32" name="CLASE CONTRATO"/>
    <tableColumn id="35" name="NOMBRE UNIDAD EJECUTORA"/>
    <tableColumn id="31" name="DEPENDENCIA DESTINO"/>
    <tableColumn id="2" name="OBJETO" dataDxfId="458"/>
    <tableColumn id="3" name="TIPO GASTO"/>
    <tableColumn id="5" name="TEMA GASTO/INVERSION" dataDxfId="457"/>
    <tableColumn id="27" name="NATURALEZA CONTRATISTA" dataDxfId="454"/>
    <tableColumn id="18" name="IDENTIFICACIÓN CONTRATISTA" dataDxfId="453"/>
    <tableColumn id="19" name="RAZÓN SOCIAL" dataDxfId="452"/>
    <tableColumn id="14" name="VALOR INICIAL" dataDxfId="450" dataCellStyle="Millares"/>
    <tableColumn id="15" name="OBSERVACIONES VALOR" dataDxfId="451"/>
    <tableColumn id="16" name="FORMA DE PAGO" dataDxfId="456"/>
    <tableColumn id="17" name="PLAZO INICIAL" dataDxfId="449">
      <calculatedColumnFormula>VLOOKUP(Contratos[[#This Row],[NÚMERO CONTRATO]],[1]!Tabla3[#All],69,FALSE)</calculatedColumnFormula>
    </tableColumn>
    <tableColumn id="8" name="OTRO PLAZO" dataDxfId="448">
      <calculatedColumnFormula>VLOOKUP(Contratos[[#This Row],[NÚMERO CONTRATO]],[1]!Tabla3[#All],70,FALSE)</calculatedColumnFormula>
    </tableColumn>
    <tableColumn id="9" name="FECHA SUSCRIPCIÓN CONTRATO" dataDxfId="447">
      <calculatedColumnFormula>VLOOKUP(Contratos[[#This Row],[NÚMERO CONTRATO]],[1]!Tabla3[#All],123,FALSE)</calculatedColumnFormula>
    </tableColumn>
    <tableColumn id="10" name="FECHALEGALIZACIONCONTRATO" dataDxfId="446">
      <calculatedColumnFormula>VLOOKUP(Contratos[[#This Row],[NÚMERO CONTRATO]],[1]!Tabla3[#All],124,FALSE)</calculatedColumnFormula>
    </tableColumn>
    <tableColumn id="25" name="FECHA REAL INICIO CONTRATO" dataDxfId="445">
      <calculatedColumnFormula>VLOOKUP(Contratos[[#This Row],[NÚMERO CONTRATO]],[1]!Tabla3[#All],126,FALSE)</calculatedColumnFormula>
    </tableColumn>
    <tableColumn id="11" name="FECHA DE TERMINACION PLANEADA" dataDxfId="444">
      <calculatedColumnFormula>VLOOKUP(Contratos[[#This Row],[NÚMERO CONTRATO]],[1]!Tabla3[#All],127,FALSE)</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1"/>
  <sheetViews>
    <sheetView showGridLines="0" tabSelected="1" workbookViewId="0">
      <selection activeCell="E8" sqref="E8"/>
    </sheetView>
  </sheetViews>
  <sheetFormatPr baseColWidth="10" defaultRowHeight="15" x14ac:dyDescent="0.25"/>
  <cols>
    <col min="2" max="2" width="2.7109375" customWidth="1"/>
    <col min="3" max="3" width="16.28515625" customWidth="1"/>
    <col min="4" max="4" width="18.5703125" bestFit="1" customWidth="1"/>
    <col min="6" max="6" width="58"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29" t="s">
        <v>17</v>
      </c>
      <c r="E3" s="30"/>
      <c r="F3" s="30"/>
      <c r="G3" s="31"/>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18</v>
      </c>
      <c r="D13" s="19" t="s">
        <v>15</v>
      </c>
      <c r="E13" s="8"/>
      <c r="F13" s="15" t="s">
        <v>0</v>
      </c>
      <c r="G13" s="21" t="s">
        <v>15</v>
      </c>
      <c r="H13" s="9"/>
    </row>
    <row r="14" spans="2:8" x14ac:dyDescent="0.25">
      <c r="B14" s="7"/>
      <c r="C14" s="23" t="s">
        <v>13</v>
      </c>
      <c r="D14" s="16">
        <v>132</v>
      </c>
      <c r="E14" s="8"/>
      <c r="F14" s="23" t="s">
        <v>198</v>
      </c>
      <c r="G14" s="16">
        <v>1</v>
      </c>
      <c r="H14" s="9"/>
    </row>
    <row r="15" spans="2:8" ht="15.75" thickBot="1" x14ac:dyDescent="0.3">
      <c r="B15" s="7"/>
      <c r="C15" s="23" t="s">
        <v>14</v>
      </c>
      <c r="D15" s="17">
        <v>5</v>
      </c>
      <c r="E15" s="8"/>
      <c r="F15" s="23" t="s">
        <v>1</v>
      </c>
      <c r="G15" s="17">
        <v>6</v>
      </c>
      <c r="H15" s="9"/>
    </row>
    <row r="16" spans="2:8" ht="15.75" thickBot="1" x14ac:dyDescent="0.3">
      <c r="B16" s="7"/>
      <c r="C16" s="20" t="s">
        <v>6</v>
      </c>
      <c r="D16" s="18">
        <v>137</v>
      </c>
      <c r="E16" s="8"/>
      <c r="F16" s="23" t="s">
        <v>2</v>
      </c>
      <c r="G16" s="17">
        <v>1</v>
      </c>
      <c r="H16" s="9"/>
    </row>
    <row r="17" spans="2:8" ht="15.75" thickBot="1" x14ac:dyDescent="0.3">
      <c r="B17" s="7"/>
      <c r="C17" s="8"/>
      <c r="D17" s="8"/>
      <c r="E17" s="8"/>
      <c r="F17" s="23" t="s">
        <v>9</v>
      </c>
      <c r="G17" s="17">
        <v>111</v>
      </c>
      <c r="H17" s="9"/>
    </row>
    <row r="18" spans="2:8" ht="15.75" thickBot="1" x14ac:dyDescent="0.3">
      <c r="B18" s="7"/>
      <c r="C18" s="15" t="s">
        <v>316</v>
      </c>
      <c r="D18" s="19" t="s">
        <v>15</v>
      </c>
      <c r="E18" s="8"/>
      <c r="F18" s="23" t="s">
        <v>3</v>
      </c>
      <c r="G18" s="17">
        <v>1</v>
      </c>
      <c r="H18" s="9"/>
    </row>
    <row r="19" spans="2:8" x14ac:dyDescent="0.25">
      <c r="B19" s="7"/>
      <c r="C19" s="23" t="s">
        <v>315</v>
      </c>
      <c r="D19" s="16">
        <v>103</v>
      </c>
      <c r="E19" s="8"/>
      <c r="F19" s="23" t="s">
        <v>4</v>
      </c>
      <c r="G19" s="17">
        <v>8</v>
      </c>
      <c r="H19" s="9"/>
    </row>
    <row r="20" spans="2:8" ht="15.75" thickBot="1" x14ac:dyDescent="0.3">
      <c r="B20" s="7"/>
      <c r="C20" s="23" t="s">
        <v>314</v>
      </c>
      <c r="D20" s="17">
        <v>34</v>
      </c>
      <c r="E20" s="8"/>
      <c r="F20" s="23" t="s">
        <v>12</v>
      </c>
      <c r="G20" s="17">
        <v>1</v>
      </c>
      <c r="H20" s="9"/>
    </row>
    <row r="21" spans="2:8" ht="15.75" thickBot="1" x14ac:dyDescent="0.3">
      <c r="B21" s="7"/>
      <c r="C21" s="20" t="s">
        <v>6</v>
      </c>
      <c r="D21" s="18">
        <v>137</v>
      </c>
      <c r="E21" s="8"/>
      <c r="F21" s="23" t="s">
        <v>5</v>
      </c>
      <c r="G21" s="17">
        <v>4</v>
      </c>
      <c r="H21" s="9"/>
    </row>
    <row r="22" spans="2:8" ht="15.75" thickBot="1" x14ac:dyDescent="0.3">
      <c r="B22" s="7"/>
      <c r="C22" s="8"/>
      <c r="D22" s="8"/>
      <c r="E22" s="8"/>
      <c r="F22" s="23" t="s">
        <v>7</v>
      </c>
      <c r="G22" s="17">
        <v>4</v>
      </c>
      <c r="H22" s="9"/>
    </row>
    <row r="23" spans="2:8" ht="15.75" thickBot="1" x14ac:dyDescent="0.3">
      <c r="B23" s="7"/>
      <c r="C23" s="8"/>
      <c r="D23" s="8"/>
      <c r="E23" s="8"/>
      <c r="F23" s="20" t="s">
        <v>6</v>
      </c>
      <c r="G23" s="18">
        <v>137</v>
      </c>
      <c r="H23" s="9"/>
    </row>
    <row r="24" spans="2:8" ht="15.75" thickBot="1" x14ac:dyDescent="0.3">
      <c r="B24" s="7"/>
      <c r="C24" s="15" t="s">
        <v>471</v>
      </c>
      <c r="D24" s="19" t="s">
        <v>15</v>
      </c>
      <c r="E24" s="8"/>
      <c r="F24" s="8"/>
      <c r="G24" s="8"/>
      <c r="H24" s="9"/>
    </row>
    <row r="25" spans="2:8" x14ac:dyDescent="0.25">
      <c r="B25" s="7"/>
      <c r="C25" s="22" t="s">
        <v>20</v>
      </c>
      <c r="D25" s="16">
        <v>26</v>
      </c>
      <c r="E25" s="8"/>
      <c r="F25" s="8"/>
      <c r="G25" s="8"/>
      <c r="H25" s="9"/>
    </row>
    <row r="26" spans="2:8" ht="15.75" thickBot="1" x14ac:dyDescent="0.3">
      <c r="B26" s="7"/>
      <c r="C26" s="22" t="s">
        <v>19</v>
      </c>
      <c r="D26" s="17">
        <v>111</v>
      </c>
      <c r="E26" s="8"/>
      <c r="F26" s="8"/>
      <c r="G26" s="8"/>
      <c r="H26" s="9"/>
    </row>
    <row r="27" spans="2:8" ht="15.75" thickBot="1" x14ac:dyDescent="0.3">
      <c r="B27" s="7"/>
      <c r="C27" s="20" t="s">
        <v>6</v>
      </c>
      <c r="D27" s="18">
        <v>137</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44"/>
  <sheetViews>
    <sheetView showGridLines="0" zoomScale="85" zoomScaleNormal="85" workbookViewId="0">
      <pane ySplit="7" topLeftCell="A8" activePane="bottomLeft" state="frozen"/>
      <selection pane="bottomLeft" activeCell="D8" sqref="D8"/>
    </sheetView>
  </sheetViews>
  <sheetFormatPr baseColWidth="10" defaultRowHeight="15" x14ac:dyDescent="0.25"/>
  <cols>
    <col min="1" max="1" width="2.7109375" customWidth="1"/>
    <col min="2" max="3" width="16.140625" customWidth="1"/>
    <col min="4" max="4" width="15" customWidth="1"/>
    <col min="5" max="5" width="16.7109375" customWidth="1"/>
    <col min="6" max="6" width="37" customWidth="1"/>
    <col min="9" max="9" width="14.140625" customWidth="1"/>
    <col min="12" max="12" width="17.140625" customWidth="1"/>
    <col min="13" max="13" width="16.42578125" customWidth="1"/>
    <col min="14" max="14" width="19.42578125" customWidth="1"/>
    <col min="15" max="15" width="35.85546875" customWidth="1"/>
    <col min="16" max="16" width="16.85546875" bestFit="1" customWidth="1"/>
    <col min="17" max="17" width="15.85546875" customWidth="1"/>
    <col min="23" max="23" width="15" customWidth="1"/>
    <col min="24" max="24" width="14" customWidth="1"/>
  </cols>
  <sheetData>
    <row r="2" spans="2:25" ht="41.25" customHeight="1" x14ac:dyDescent="0.25">
      <c r="B2" s="38" t="s">
        <v>17</v>
      </c>
      <c r="C2" s="38"/>
      <c r="D2" s="38"/>
      <c r="E2" s="38"/>
      <c r="F2" s="38"/>
      <c r="G2" s="38"/>
      <c r="H2" s="38"/>
      <c r="I2" s="38"/>
      <c r="J2" s="38"/>
      <c r="K2" s="38"/>
      <c r="L2" s="38"/>
      <c r="M2" s="38"/>
      <c r="N2" s="38"/>
      <c r="O2" s="38"/>
      <c r="P2" s="38"/>
      <c r="Q2" s="38"/>
      <c r="R2" s="38"/>
      <c r="S2" s="38"/>
      <c r="T2" s="38"/>
      <c r="U2" s="38"/>
      <c r="V2" s="38"/>
      <c r="W2" s="38"/>
      <c r="X2" s="38"/>
      <c r="Y2" s="38"/>
    </row>
    <row r="3" spans="2:25" x14ac:dyDescent="0.25">
      <c r="B3" s="3" t="s">
        <v>8</v>
      </c>
      <c r="C3" s="3"/>
    </row>
    <row r="4" spans="2:25" x14ac:dyDescent="0.25">
      <c r="B4" s="2" t="s">
        <v>16</v>
      </c>
      <c r="C4" s="2"/>
    </row>
    <row r="5" spans="2:25" ht="15.75" thickBot="1" x14ac:dyDescent="0.3">
      <c r="B5" s="2"/>
      <c r="C5" s="2"/>
    </row>
    <row r="6" spans="2:25" ht="18.75" customHeight="1" x14ac:dyDescent="0.25">
      <c r="B6" s="24" t="s">
        <v>318</v>
      </c>
      <c r="C6" s="25"/>
      <c r="D6" s="27"/>
      <c r="E6" s="27"/>
      <c r="F6" s="27"/>
      <c r="G6" s="27"/>
      <c r="H6" s="28"/>
      <c r="I6" s="28"/>
      <c r="J6" s="28"/>
      <c r="K6" s="28"/>
      <c r="L6" s="28"/>
      <c r="M6" s="28"/>
      <c r="N6" s="28"/>
      <c r="O6" s="28"/>
      <c r="P6" s="28"/>
      <c r="Q6" s="26" t="s">
        <v>319</v>
      </c>
      <c r="R6" s="32"/>
      <c r="S6" s="32"/>
      <c r="T6" s="32"/>
      <c r="U6" s="32"/>
      <c r="V6" s="32"/>
      <c r="W6" s="32"/>
      <c r="X6" s="32"/>
      <c r="Y6" s="32"/>
    </row>
    <row r="7" spans="2:25" ht="60.75" thickBot="1" x14ac:dyDescent="0.3">
      <c r="B7" s="33" t="s">
        <v>21</v>
      </c>
      <c r="C7" s="34" t="s">
        <v>22</v>
      </c>
      <c r="D7" s="34" t="s">
        <v>470</v>
      </c>
      <c r="E7" s="34" t="s">
        <v>114</v>
      </c>
      <c r="F7" s="34" t="s">
        <v>113</v>
      </c>
      <c r="G7" s="34" t="s">
        <v>28</v>
      </c>
      <c r="H7" s="34" t="s">
        <v>29</v>
      </c>
      <c r="I7" s="34" t="s">
        <v>26</v>
      </c>
      <c r="J7" s="34" t="s">
        <v>27</v>
      </c>
      <c r="K7" s="34" t="s">
        <v>25</v>
      </c>
      <c r="L7" s="34" t="s">
        <v>316</v>
      </c>
      <c r="M7" s="34" t="s">
        <v>317</v>
      </c>
      <c r="N7" s="34" t="s">
        <v>320</v>
      </c>
      <c r="O7" s="34" t="s">
        <v>23</v>
      </c>
      <c r="P7" s="34" t="s">
        <v>24</v>
      </c>
      <c r="Q7" s="35" t="s">
        <v>206</v>
      </c>
      <c r="R7" s="35" t="s">
        <v>207</v>
      </c>
      <c r="S7" s="35" t="s">
        <v>208</v>
      </c>
      <c r="T7" s="35" t="s">
        <v>209</v>
      </c>
      <c r="U7" s="36" t="s">
        <v>210</v>
      </c>
      <c r="V7" s="35" t="s">
        <v>211</v>
      </c>
      <c r="W7" s="35" t="s">
        <v>212</v>
      </c>
      <c r="X7" s="35" t="s">
        <v>213</v>
      </c>
      <c r="Y7" s="35" t="s">
        <v>214</v>
      </c>
    </row>
    <row r="8" spans="2:25" x14ac:dyDescent="0.25">
      <c r="B8">
        <v>2022</v>
      </c>
      <c r="C8">
        <v>220532</v>
      </c>
      <c r="D8" t="s">
        <v>13</v>
      </c>
      <c r="E8" t="s">
        <v>115</v>
      </c>
      <c r="F8" t="s">
        <v>30</v>
      </c>
      <c r="G8" t="s">
        <v>9</v>
      </c>
      <c r="H8" t="s">
        <v>199</v>
      </c>
      <c r="I8" t="s">
        <v>10</v>
      </c>
      <c r="J8" t="s">
        <v>215</v>
      </c>
      <c r="K8" s="14" t="s">
        <v>232</v>
      </c>
      <c r="L8" t="s">
        <v>314</v>
      </c>
      <c r="M8" t="s">
        <v>321</v>
      </c>
      <c r="N8" t="s">
        <v>19</v>
      </c>
      <c r="O8">
        <v>1001051116</v>
      </c>
      <c r="P8" t="s">
        <v>322</v>
      </c>
      <c r="Q8" s="37">
        <v>6980000</v>
      </c>
      <c r="R8" t="s">
        <v>462</v>
      </c>
      <c r="S8" t="s">
        <v>466</v>
      </c>
      <c r="T8" t="str">
        <f>VLOOKUP(Contratos[[#This Row],[NÚMERO CONTRATO]],[1]!Tabla3[#All],69,FALSE)</f>
        <v>5  Mes(es)</v>
      </c>
      <c r="U8" t="str">
        <f>VLOOKUP(Contratos[[#This Row],[NÚMERO CONTRATO]],[1]!Tabla3[#All],70,FALSE)</f>
        <v>contados a partir de la suscripción del acta de inicio, previaaprobación de la garantía única y el registro presupuestal. En todo casoel plazo no podrá exceder del 31 de diciembre de 2022.</v>
      </c>
      <c r="V8" s="1">
        <f>VLOOKUP(Contratos[[#This Row],[NÚMERO CONTRATO]],[1]!Tabla3[#All],123,FALSE)</f>
        <v>44805</v>
      </c>
      <c r="W8" s="1">
        <f>VLOOKUP(Contratos[[#This Row],[NÚMERO CONTRATO]],[1]!Tabla3[#All],124,FALSE)</f>
        <v>44810</v>
      </c>
      <c r="X8" s="1">
        <f>VLOOKUP(Contratos[[#This Row],[NÚMERO CONTRATO]],[1]!Tabla3[#All],126,FALSE)</f>
        <v>44811</v>
      </c>
      <c r="Y8" s="1">
        <f>VLOOKUP(Contratos[[#This Row],[NÚMERO CONTRATO]],[1]!Tabla3[#All],127,FALSE)</f>
        <v>44926</v>
      </c>
    </row>
    <row r="9" spans="2:25" x14ac:dyDescent="0.25">
      <c r="B9">
        <v>2022</v>
      </c>
      <c r="C9">
        <v>220533</v>
      </c>
      <c r="D9" t="s">
        <v>13</v>
      </c>
      <c r="E9" t="s">
        <v>115</v>
      </c>
      <c r="F9" t="s">
        <v>30</v>
      </c>
      <c r="G9" t="s">
        <v>9</v>
      </c>
      <c r="H9" t="s">
        <v>199</v>
      </c>
      <c r="I9" t="s">
        <v>10</v>
      </c>
      <c r="J9" t="s">
        <v>215</v>
      </c>
      <c r="K9" s="14" t="s">
        <v>232</v>
      </c>
      <c r="L9" t="s">
        <v>314</v>
      </c>
      <c r="M9" t="s">
        <v>321</v>
      </c>
      <c r="N9" t="s">
        <v>19</v>
      </c>
      <c r="O9" s="14">
        <v>1070708421</v>
      </c>
      <c r="P9" t="s">
        <v>323</v>
      </c>
      <c r="Q9" s="37">
        <v>6980000</v>
      </c>
      <c r="R9" t="s">
        <v>462</v>
      </c>
      <c r="S9" t="s">
        <v>466</v>
      </c>
      <c r="T9" s="14" t="str">
        <f>VLOOKUP(Contratos[[#This Row],[NÚMERO CONTRATO]],[1]!Tabla3[#All],69,FALSE)</f>
        <v>5  Mes(es)</v>
      </c>
      <c r="U9" t="str">
        <f>VLOOKUP(Contratos[[#This Row],[NÚMERO CONTRATO]],[1]!Tabla3[#All],70,FALSE)</f>
        <v>contados a partir de la suscripción del acta de inicio, previaaprobación de la garantía única y el registro presupuestal. En todo casoel plazo no podrá exceder del 31 de diciembre de 2022.</v>
      </c>
      <c r="V9" s="1">
        <f>VLOOKUP(Contratos[[#This Row],[NÚMERO CONTRATO]],[1]!Tabla3[#All],123,FALSE)</f>
        <v>44805</v>
      </c>
      <c r="W9" s="1">
        <f>VLOOKUP(Contratos[[#This Row],[NÚMERO CONTRATO]],[1]!Tabla3[#All],124,FALSE)</f>
        <v>44811</v>
      </c>
      <c r="X9" s="1">
        <f>VLOOKUP(Contratos[[#This Row],[NÚMERO CONTRATO]],[1]!Tabla3[#All],126,FALSE)</f>
        <v>44811</v>
      </c>
      <c r="Y9" s="1">
        <f>VLOOKUP(Contratos[[#This Row],[NÚMERO CONTRATO]],[1]!Tabla3[#All],127,FALSE)</f>
        <v>44926</v>
      </c>
    </row>
    <row r="10" spans="2:25" x14ac:dyDescent="0.25">
      <c r="B10">
        <v>2022</v>
      </c>
      <c r="C10">
        <v>220536</v>
      </c>
      <c r="D10" t="s">
        <v>13</v>
      </c>
      <c r="E10" t="s">
        <v>115</v>
      </c>
      <c r="F10" t="s">
        <v>30</v>
      </c>
      <c r="G10" t="s">
        <v>9</v>
      </c>
      <c r="H10" t="s">
        <v>199</v>
      </c>
      <c r="I10" t="s">
        <v>10</v>
      </c>
      <c r="J10" t="s">
        <v>215</v>
      </c>
      <c r="K10" s="14" t="s">
        <v>232</v>
      </c>
      <c r="L10" t="s">
        <v>314</v>
      </c>
      <c r="M10" t="s">
        <v>321</v>
      </c>
      <c r="N10" t="s">
        <v>19</v>
      </c>
      <c r="O10" s="14">
        <v>1023033292</v>
      </c>
      <c r="P10" t="s">
        <v>324</v>
      </c>
      <c r="Q10" s="37">
        <v>6980000</v>
      </c>
      <c r="R10" t="s">
        <v>462</v>
      </c>
      <c r="S10" t="s">
        <v>466</v>
      </c>
      <c r="T10" s="14" t="str">
        <f>VLOOKUP(Contratos[[#This Row],[NÚMERO CONTRATO]],[1]!Tabla3[#All],69,FALSE)</f>
        <v>5  Mes(es)</v>
      </c>
      <c r="U10" t="str">
        <f>VLOOKUP(Contratos[[#This Row],[NÚMERO CONTRATO]],[1]!Tabla3[#All],70,FALSE)</f>
        <v>contados a partir de la suscripción del acta de inicio, previaaprobación de la garantía única y el registro presupuestal. En todo casoel plazo no podrá exceder del 31 de diciembre de 2022.</v>
      </c>
      <c r="V10" s="1">
        <f>VLOOKUP(Contratos[[#This Row],[NÚMERO CONTRATO]],[1]!Tabla3[#All],123,FALSE)</f>
        <v>44805</v>
      </c>
      <c r="W10" s="1">
        <f>VLOOKUP(Contratos[[#This Row],[NÚMERO CONTRATO]],[1]!Tabla3[#All],124,FALSE)</f>
        <v>44817</v>
      </c>
      <c r="X10" s="1">
        <f>VLOOKUP(Contratos[[#This Row],[NÚMERO CONTRATO]],[1]!Tabla3[#All],126,FALSE)</f>
        <v>44818</v>
      </c>
      <c r="Y10" s="1">
        <f>VLOOKUP(Contratos[[#This Row],[NÚMERO CONTRATO]],[1]!Tabla3[#All],127,FALSE)</f>
        <v>44926</v>
      </c>
    </row>
    <row r="11" spans="2:25" x14ac:dyDescent="0.25">
      <c r="B11">
        <v>2022</v>
      </c>
      <c r="C11">
        <v>220537</v>
      </c>
      <c r="D11" t="s">
        <v>13</v>
      </c>
      <c r="E11" t="s">
        <v>115</v>
      </c>
      <c r="F11" t="s">
        <v>30</v>
      </c>
      <c r="G11" t="s">
        <v>9</v>
      </c>
      <c r="H11" t="s">
        <v>199</v>
      </c>
      <c r="I11" t="s">
        <v>10</v>
      </c>
      <c r="J11" t="s">
        <v>215</v>
      </c>
      <c r="K11" s="14" t="s">
        <v>232</v>
      </c>
      <c r="L11" t="s">
        <v>314</v>
      </c>
      <c r="M11" t="s">
        <v>321</v>
      </c>
      <c r="N11" t="s">
        <v>19</v>
      </c>
      <c r="O11" s="14">
        <v>52168553</v>
      </c>
      <c r="P11" t="s">
        <v>325</v>
      </c>
      <c r="Q11" s="37">
        <v>6980000</v>
      </c>
      <c r="R11" t="s">
        <v>462</v>
      </c>
      <c r="S11" t="s">
        <v>466</v>
      </c>
      <c r="T11" s="14" t="str">
        <f>VLOOKUP(Contratos[[#This Row],[NÚMERO CONTRATO]],[1]!Tabla3[#All],69,FALSE)</f>
        <v>5  Mes(es)</v>
      </c>
      <c r="U11" t="str">
        <f>VLOOKUP(Contratos[[#This Row],[NÚMERO CONTRATO]],[1]!Tabla3[#All],70,FALSE)</f>
        <v>contados a partir de la suscripción del acta de inicio, previaaprobación de la garantía única y el registro presupuestal. En todo casoel plazo no podrá exceder del 31 de diciembre de 2022.</v>
      </c>
      <c r="V11" s="1">
        <f>VLOOKUP(Contratos[[#This Row],[NÚMERO CONTRATO]],[1]!Tabla3[#All],123,FALSE)</f>
        <v>44805</v>
      </c>
      <c r="W11" s="1">
        <f>VLOOKUP(Contratos[[#This Row],[NÚMERO CONTRATO]],[1]!Tabla3[#All],124,FALSE)</f>
        <v>44811</v>
      </c>
      <c r="X11" s="1">
        <f>VLOOKUP(Contratos[[#This Row],[NÚMERO CONTRATO]],[1]!Tabla3[#All],126,FALSE)</f>
        <v>44811</v>
      </c>
      <c r="Y11" s="1">
        <f>VLOOKUP(Contratos[[#This Row],[NÚMERO CONTRATO]],[1]!Tabla3[#All],127,FALSE)</f>
        <v>44926</v>
      </c>
    </row>
    <row r="12" spans="2:25" x14ac:dyDescent="0.25">
      <c r="B12">
        <v>2022</v>
      </c>
      <c r="C12">
        <v>220538</v>
      </c>
      <c r="D12" t="s">
        <v>13</v>
      </c>
      <c r="E12" t="s">
        <v>116</v>
      </c>
      <c r="F12" t="s">
        <v>31</v>
      </c>
      <c r="G12" t="s">
        <v>9</v>
      </c>
      <c r="H12" t="s">
        <v>199</v>
      </c>
      <c r="I12" t="s">
        <v>10</v>
      </c>
      <c r="J12" t="s">
        <v>216</v>
      </c>
      <c r="K12" s="14" t="s">
        <v>233</v>
      </c>
      <c r="L12" t="s">
        <v>314</v>
      </c>
      <c r="M12" t="s">
        <v>321</v>
      </c>
      <c r="N12" t="s">
        <v>19</v>
      </c>
      <c r="O12" s="14">
        <v>52966455</v>
      </c>
      <c r="P12" t="s">
        <v>326</v>
      </c>
      <c r="Q12" s="37">
        <v>18610000</v>
      </c>
      <c r="R12" t="s">
        <v>462</v>
      </c>
      <c r="S12" t="s">
        <v>466</v>
      </c>
      <c r="T12" s="14" t="str">
        <f>VLOOKUP(Contratos[[#This Row],[NÚMERO CONTRATO]],[1]!Tabla3[#All],69,FALSE)</f>
        <v>5  Mes(es)</v>
      </c>
      <c r="U12" t="str">
        <f>VLOOKUP(Contratos[[#This Row],[NÚMERO CONTRATO]],[1]!Tabla3[#All],70,FALSE)</f>
        <v>Contados a partir de la suscripción del acta de iniciación u orden deejecución, previa aprobación de la garantía única y expedición delregistro presupuestal.</v>
      </c>
      <c r="V12" s="1">
        <f>VLOOKUP(Contratos[[#This Row],[NÚMERO CONTRATO]],[1]!Tabla3[#All],123,FALSE)</f>
        <v>44805</v>
      </c>
      <c r="W12" s="1">
        <f>VLOOKUP(Contratos[[#This Row],[NÚMERO CONTRATO]],[1]!Tabla3[#All],124,FALSE)</f>
        <v>44809</v>
      </c>
      <c r="X12" s="1">
        <f>VLOOKUP(Contratos[[#This Row],[NÚMERO CONTRATO]],[1]!Tabla3[#All],126,FALSE)</f>
        <v>44809</v>
      </c>
      <c r="Y12" s="1">
        <f>VLOOKUP(Contratos[[#This Row],[NÚMERO CONTRATO]],[1]!Tabla3[#All],127,FALSE)</f>
        <v>44962</v>
      </c>
    </row>
    <row r="13" spans="2:25" x14ac:dyDescent="0.25">
      <c r="B13">
        <v>2022</v>
      </c>
      <c r="C13">
        <v>220539</v>
      </c>
      <c r="D13" t="s">
        <v>13</v>
      </c>
      <c r="E13" t="s">
        <v>116</v>
      </c>
      <c r="F13" t="s">
        <v>31</v>
      </c>
      <c r="G13" t="s">
        <v>9</v>
      </c>
      <c r="H13" t="s">
        <v>199</v>
      </c>
      <c r="I13" t="s">
        <v>10</v>
      </c>
      <c r="J13" t="s">
        <v>216</v>
      </c>
      <c r="K13" s="14" t="s">
        <v>233</v>
      </c>
      <c r="L13" t="s">
        <v>314</v>
      </c>
      <c r="M13" t="s">
        <v>321</v>
      </c>
      <c r="N13" t="s">
        <v>19</v>
      </c>
      <c r="O13" s="14">
        <v>79537128</v>
      </c>
      <c r="P13" t="s">
        <v>327</v>
      </c>
      <c r="Q13" s="37">
        <v>18610000</v>
      </c>
      <c r="R13" t="s">
        <v>462</v>
      </c>
      <c r="S13" t="s">
        <v>466</v>
      </c>
      <c r="T13" s="14" t="str">
        <f>VLOOKUP(Contratos[[#This Row],[NÚMERO CONTRATO]],[1]!Tabla3[#All],69,FALSE)</f>
        <v>5  Mes(es)</v>
      </c>
      <c r="U13" t="str">
        <f>VLOOKUP(Contratos[[#This Row],[NÚMERO CONTRATO]],[1]!Tabla3[#All],70,FALSE)</f>
        <v>Contados a partir de la suscripción del acta de iniciación u orden deejecución, previa aprobación de la garantía única y expedición delregistro presupuestal.</v>
      </c>
      <c r="V13" s="1">
        <f>VLOOKUP(Contratos[[#This Row],[NÚMERO CONTRATO]],[1]!Tabla3[#All],123,FALSE)</f>
        <v>44805</v>
      </c>
      <c r="W13" s="1">
        <f>VLOOKUP(Contratos[[#This Row],[NÚMERO CONTRATO]],[1]!Tabla3[#All],124,FALSE)</f>
        <v>44809</v>
      </c>
      <c r="X13" s="1">
        <f>VLOOKUP(Contratos[[#This Row],[NÚMERO CONTRATO]],[1]!Tabla3[#All],126,FALSE)</f>
        <v>44809</v>
      </c>
      <c r="Y13" s="1">
        <f>VLOOKUP(Contratos[[#This Row],[NÚMERO CONTRATO]],[1]!Tabla3[#All],127,FALSE)</f>
        <v>44962</v>
      </c>
    </row>
    <row r="14" spans="2:25" x14ac:dyDescent="0.25">
      <c r="B14">
        <v>2022</v>
      </c>
      <c r="C14">
        <v>220540</v>
      </c>
      <c r="D14" t="s">
        <v>13</v>
      </c>
      <c r="E14" t="s">
        <v>116</v>
      </c>
      <c r="F14" t="s">
        <v>31</v>
      </c>
      <c r="G14" t="s">
        <v>9</v>
      </c>
      <c r="H14" t="s">
        <v>199</v>
      </c>
      <c r="I14" t="s">
        <v>10</v>
      </c>
      <c r="J14" t="s">
        <v>216</v>
      </c>
      <c r="K14" s="14" t="s">
        <v>233</v>
      </c>
      <c r="L14" t="s">
        <v>314</v>
      </c>
      <c r="M14" t="s">
        <v>321</v>
      </c>
      <c r="N14" t="s">
        <v>19</v>
      </c>
      <c r="O14" s="14">
        <v>52851102</v>
      </c>
      <c r="P14" t="s">
        <v>328</v>
      </c>
      <c r="Q14" s="37">
        <v>18610000</v>
      </c>
      <c r="R14" t="s">
        <v>462</v>
      </c>
      <c r="S14" t="s">
        <v>466</v>
      </c>
      <c r="T14" s="14" t="str">
        <f>VLOOKUP(Contratos[[#This Row],[NÚMERO CONTRATO]],[1]!Tabla3[#All],69,FALSE)</f>
        <v>5  Mes(es)</v>
      </c>
      <c r="U14" t="str">
        <f>VLOOKUP(Contratos[[#This Row],[NÚMERO CONTRATO]],[1]!Tabla3[#All],70,FALSE)</f>
        <v>Contados a partir de la suscripción del acta de iniciación u orden deejecución, previa aprobación de la garantía única y expedición delregistro presupuestal.</v>
      </c>
      <c r="V14" s="1">
        <f>VLOOKUP(Contratos[[#This Row],[NÚMERO CONTRATO]],[1]!Tabla3[#All],123,FALSE)</f>
        <v>44805</v>
      </c>
      <c r="W14" s="1">
        <f>VLOOKUP(Contratos[[#This Row],[NÚMERO CONTRATO]],[1]!Tabla3[#All],124,FALSE)</f>
        <v>44809</v>
      </c>
      <c r="X14" s="1">
        <f>VLOOKUP(Contratos[[#This Row],[NÚMERO CONTRATO]],[1]!Tabla3[#All],126,FALSE)</f>
        <v>44809</v>
      </c>
      <c r="Y14" s="1">
        <f>VLOOKUP(Contratos[[#This Row],[NÚMERO CONTRATO]],[1]!Tabla3[#All],127,FALSE)</f>
        <v>44962</v>
      </c>
    </row>
    <row r="15" spans="2:25" x14ac:dyDescent="0.25">
      <c r="B15">
        <v>2022</v>
      </c>
      <c r="C15">
        <v>220541</v>
      </c>
      <c r="D15" t="s">
        <v>13</v>
      </c>
      <c r="E15" t="s">
        <v>116</v>
      </c>
      <c r="F15" t="s">
        <v>31</v>
      </c>
      <c r="G15" t="s">
        <v>9</v>
      </c>
      <c r="H15" t="s">
        <v>199</v>
      </c>
      <c r="I15" t="s">
        <v>10</v>
      </c>
      <c r="J15" t="s">
        <v>216</v>
      </c>
      <c r="K15" s="14" t="s">
        <v>233</v>
      </c>
      <c r="L15" t="s">
        <v>314</v>
      </c>
      <c r="M15" t="s">
        <v>321</v>
      </c>
      <c r="N15" t="s">
        <v>19</v>
      </c>
      <c r="O15" s="14">
        <v>79718583</v>
      </c>
      <c r="P15" t="s">
        <v>329</v>
      </c>
      <c r="Q15" s="37">
        <v>18610000</v>
      </c>
      <c r="R15" t="s">
        <v>462</v>
      </c>
      <c r="S15" t="s">
        <v>466</v>
      </c>
      <c r="T15" s="14" t="str">
        <f>VLOOKUP(Contratos[[#This Row],[NÚMERO CONTRATO]],[1]!Tabla3[#All],69,FALSE)</f>
        <v>5  Mes(es)</v>
      </c>
      <c r="U15" t="str">
        <f>VLOOKUP(Contratos[[#This Row],[NÚMERO CONTRATO]],[1]!Tabla3[#All],70,FALSE)</f>
        <v>Contados a partir de la suscripción del acta de iniciación u orden deejecución, previa aprobación de la garantía única y expedición delregistro presupuestal.</v>
      </c>
      <c r="V15" s="1">
        <f>VLOOKUP(Contratos[[#This Row],[NÚMERO CONTRATO]],[1]!Tabla3[#All],123,FALSE)</f>
        <v>44805</v>
      </c>
      <c r="W15" s="1">
        <f>VLOOKUP(Contratos[[#This Row],[NÚMERO CONTRATO]],[1]!Tabla3[#All],124,FALSE)</f>
        <v>44809</v>
      </c>
      <c r="X15" s="1">
        <f>VLOOKUP(Contratos[[#This Row],[NÚMERO CONTRATO]],[1]!Tabla3[#All],126,FALSE)</f>
        <v>44809</v>
      </c>
      <c r="Y15" s="1">
        <f>VLOOKUP(Contratos[[#This Row],[NÚMERO CONTRATO]],[1]!Tabla3[#All],127,FALSE)</f>
        <v>44962</v>
      </c>
    </row>
    <row r="16" spans="2:25" x14ac:dyDescent="0.25">
      <c r="B16">
        <v>2022</v>
      </c>
      <c r="C16">
        <v>220542</v>
      </c>
      <c r="D16" t="s">
        <v>13</v>
      </c>
      <c r="E16" t="s">
        <v>116</v>
      </c>
      <c r="F16" t="s">
        <v>31</v>
      </c>
      <c r="G16" t="s">
        <v>9</v>
      </c>
      <c r="H16" t="s">
        <v>199</v>
      </c>
      <c r="I16" t="s">
        <v>10</v>
      </c>
      <c r="J16" t="s">
        <v>216</v>
      </c>
      <c r="K16" s="14" t="s">
        <v>233</v>
      </c>
      <c r="L16" t="s">
        <v>314</v>
      </c>
      <c r="M16" t="s">
        <v>321</v>
      </c>
      <c r="N16" t="s">
        <v>19</v>
      </c>
      <c r="O16" s="14">
        <v>1024554210</v>
      </c>
      <c r="P16" t="s">
        <v>330</v>
      </c>
      <c r="Q16" s="37">
        <v>18610000</v>
      </c>
      <c r="R16" t="s">
        <v>462</v>
      </c>
      <c r="S16" t="s">
        <v>466</v>
      </c>
      <c r="T16" s="14" t="str">
        <f>VLOOKUP(Contratos[[#This Row],[NÚMERO CONTRATO]],[1]!Tabla3[#All],69,FALSE)</f>
        <v>5  Mes(es)</v>
      </c>
      <c r="U16" t="str">
        <f>VLOOKUP(Contratos[[#This Row],[NÚMERO CONTRATO]],[1]!Tabla3[#All],70,FALSE)</f>
        <v>Contados a partir de la suscripción del acta de iniciación u orden deejecución, previa aprobación de la garantía única y expedición delregistro presupuestal.</v>
      </c>
      <c r="V16" s="1">
        <f>VLOOKUP(Contratos[[#This Row],[NÚMERO CONTRATO]],[1]!Tabla3[#All],123,FALSE)</f>
        <v>44805</v>
      </c>
      <c r="W16" s="1">
        <f>VLOOKUP(Contratos[[#This Row],[NÚMERO CONTRATO]],[1]!Tabla3[#All],124,FALSE)</f>
        <v>44809</v>
      </c>
      <c r="X16" s="1">
        <f>VLOOKUP(Contratos[[#This Row],[NÚMERO CONTRATO]],[1]!Tabla3[#All],126,FALSE)</f>
        <v>44809</v>
      </c>
      <c r="Y16" s="1">
        <f>VLOOKUP(Contratos[[#This Row],[NÚMERO CONTRATO]],[1]!Tabla3[#All],127,FALSE)</f>
        <v>44962</v>
      </c>
    </row>
    <row r="17" spans="2:25" x14ac:dyDescent="0.25">
      <c r="B17">
        <v>2022</v>
      </c>
      <c r="C17">
        <v>220543</v>
      </c>
      <c r="D17" t="s">
        <v>13</v>
      </c>
      <c r="E17" t="s">
        <v>116</v>
      </c>
      <c r="F17" t="s">
        <v>31</v>
      </c>
      <c r="G17" t="s">
        <v>9</v>
      </c>
      <c r="H17" t="s">
        <v>199</v>
      </c>
      <c r="I17" t="s">
        <v>10</v>
      </c>
      <c r="J17" t="s">
        <v>216</v>
      </c>
      <c r="K17" s="14" t="s">
        <v>233</v>
      </c>
      <c r="L17" t="s">
        <v>314</v>
      </c>
      <c r="M17" t="s">
        <v>321</v>
      </c>
      <c r="N17" t="s">
        <v>19</v>
      </c>
      <c r="O17" s="14">
        <v>51835982</v>
      </c>
      <c r="P17" t="s">
        <v>331</v>
      </c>
      <c r="Q17" s="37">
        <v>18610000</v>
      </c>
      <c r="R17" t="s">
        <v>462</v>
      </c>
      <c r="S17" t="s">
        <v>466</v>
      </c>
      <c r="T17" s="14" t="str">
        <f>VLOOKUP(Contratos[[#This Row],[NÚMERO CONTRATO]],[1]!Tabla3[#All],69,FALSE)</f>
        <v>5  Mes(es)</v>
      </c>
      <c r="U17" t="str">
        <f>VLOOKUP(Contratos[[#This Row],[NÚMERO CONTRATO]],[1]!Tabla3[#All],70,FALSE)</f>
        <v>Contados a partir de la suscripción del acta de iniciación u orden deejecución, previa aprobación de la garantía única y expedición delregistro presupuestal.</v>
      </c>
      <c r="V17" s="1">
        <f>VLOOKUP(Contratos[[#This Row],[NÚMERO CONTRATO]],[1]!Tabla3[#All],123,FALSE)</f>
        <v>44805</v>
      </c>
      <c r="W17" s="1">
        <f>VLOOKUP(Contratos[[#This Row],[NÚMERO CONTRATO]],[1]!Tabla3[#All],124,FALSE)</f>
        <v>44810</v>
      </c>
      <c r="X17" s="1">
        <f>VLOOKUP(Contratos[[#This Row],[NÚMERO CONTRATO]],[1]!Tabla3[#All],126,FALSE)</f>
        <v>44810</v>
      </c>
      <c r="Y17" s="1">
        <f>VLOOKUP(Contratos[[#This Row],[NÚMERO CONTRATO]],[1]!Tabla3[#All],127,FALSE)</f>
        <v>44963</v>
      </c>
    </row>
    <row r="18" spans="2:25" x14ac:dyDescent="0.25">
      <c r="B18">
        <v>2022</v>
      </c>
      <c r="C18">
        <v>220544</v>
      </c>
      <c r="D18" t="s">
        <v>13</v>
      </c>
      <c r="E18" t="s">
        <v>116</v>
      </c>
      <c r="F18" t="s">
        <v>31</v>
      </c>
      <c r="G18" t="s">
        <v>9</v>
      </c>
      <c r="H18" t="s">
        <v>199</v>
      </c>
      <c r="I18" t="s">
        <v>10</v>
      </c>
      <c r="J18" t="s">
        <v>216</v>
      </c>
      <c r="K18" s="14" t="s">
        <v>233</v>
      </c>
      <c r="L18" t="s">
        <v>314</v>
      </c>
      <c r="M18" t="s">
        <v>321</v>
      </c>
      <c r="N18" t="s">
        <v>19</v>
      </c>
      <c r="O18" s="14">
        <v>37514181</v>
      </c>
      <c r="P18" t="s">
        <v>332</v>
      </c>
      <c r="Q18" s="37">
        <v>18610000</v>
      </c>
      <c r="R18" t="s">
        <v>462</v>
      </c>
      <c r="S18" t="s">
        <v>466</v>
      </c>
      <c r="T18" s="14" t="str">
        <f>VLOOKUP(Contratos[[#This Row],[NÚMERO CONTRATO]],[1]!Tabla3[#All],69,FALSE)</f>
        <v>5  Mes(es)</v>
      </c>
      <c r="U18" t="str">
        <f>VLOOKUP(Contratos[[#This Row],[NÚMERO CONTRATO]],[1]!Tabla3[#All],70,FALSE)</f>
        <v>Contados a partir de la suscripción del acta de iniciación u orden deejecución, previa aprobación de la garantía única y expedición delregistro presupuestal.</v>
      </c>
      <c r="V18" s="1">
        <f>VLOOKUP(Contratos[[#This Row],[NÚMERO CONTRATO]],[1]!Tabla3[#All],123,FALSE)</f>
        <v>44805</v>
      </c>
      <c r="W18" s="1">
        <f>VLOOKUP(Contratos[[#This Row],[NÚMERO CONTRATO]],[1]!Tabla3[#All],124,FALSE)</f>
        <v>44810</v>
      </c>
      <c r="X18" s="1">
        <f>VLOOKUP(Contratos[[#This Row],[NÚMERO CONTRATO]],[1]!Tabla3[#All],126,FALSE)</f>
        <v>44810</v>
      </c>
      <c r="Y18" s="1">
        <f>VLOOKUP(Contratos[[#This Row],[NÚMERO CONTRATO]],[1]!Tabla3[#All],127,FALSE)</f>
        <v>44963</v>
      </c>
    </row>
    <row r="19" spans="2:25" x14ac:dyDescent="0.25">
      <c r="B19">
        <v>2022</v>
      </c>
      <c r="C19">
        <v>220545</v>
      </c>
      <c r="D19" t="s">
        <v>13</v>
      </c>
      <c r="E19" t="s">
        <v>116</v>
      </c>
      <c r="F19" t="s">
        <v>31</v>
      </c>
      <c r="G19" t="s">
        <v>9</v>
      </c>
      <c r="H19" t="s">
        <v>199</v>
      </c>
      <c r="I19" t="s">
        <v>10</v>
      </c>
      <c r="J19" t="s">
        <v>216</v>
      </c>
      <c r="K19" s="14" t="s">
        <v>233</v>
      </c>
      <c r="L19" t="s">
        <v>314</v>
      </c>
      <c r="M19" t="s">
        <v>321</v>
      </c>
      <c r="N19" t="s">
        <v>19</v>
      </c>
      <c r="O19" s="14">
        <v>22810533</v>
      </c>
      <c r="P19" t="s">
        <v>333</v>
      </c>
      <c r="Q19" s="37">
        <v>18610000</v>
      </c>
      <c r="R19" t="s">
        <v>462</v>
      </c>
      <c r="S19" t="s">
        <v>466</v>
      </c>
      <c r="T19" s="14" t="str">
        <f>VLOOKUP(Contratos[[#This Row],[NÚMERO CONTRATO]],[1]!Tabla3[#All],69,FALSE)</f>
        <v>5  Mes(es)</v>
      </c>
      <c r="U19" t="str">
        <f>VLOOKUP(Contratos[[#This Row],[NÚMERO CONTRATO]],[1]!Tabla3[#All],70,FALSE)</f>
        <v>Contados a partir de la suscripción del acta de iniciación u orden deejecución, previa aprobación de la garantía única y expedición delregistro presupuestal.</v>
      </c>
      <c r="V19" s="1">
        <f>VLOOKUP(Contratos[[#This Row],[NÚMERO CONTRATO]],[1]!Tabla3[#All],123,FALSE)</f>
        <v>44805</v>
      </c>
      <c r="W19" s="1">
        <f>VLOOKUP(Contratos[[#This Row],[NÚMERO CONTRATO]],[1]!Tabla3[#All],124,FALSE)</f>
        <v>44810</v>
      </c>
      <c r="X19" s="1">
        <f>VLOOKUP(Contratos[[#This Row],[NÚMERO CONTRATO]],[1]!Tabla3[#All],126,FALSE)</f>
        <v>44810</v>
      </c>
      <c r="Y19" s="1">
        <f>VLOOKUP(Contratos[[#This Row],[NÚMERO CONTRATO]],[1]!Tabla3[#All],127,FALSE)</f>
        <v>44963</v>
      </c>
    </row>
    <row r="20" spans="2:25" x14ac:dyDescent="0.25">
      <c r="B20">
        <v>2022</v>
      </c>
      <c r="C20">
        <v>220546</v>
      </c>
      <c r="D20" t="s">
        <v>13</v>
      </c>
      <c r="E20" t="s">
        <v>116</v>
      </c>
      <c r="F20" t="s">
        <v>31</v>
      </c>
      <c r="G20" t="s">
        <v>9</v>
      </c>
      <c r="H20" t="s">
        <v>199</v>
      </c>
      <c r="I20" t="s">
        <v>10</v>
      </c>
      <c r="J20" t="s">
        <v>216</v>
      </c>
      <c r="K20" s="14" t="s">
        <v>233</v>
      </c>
      <c r="L20" t="s">
        <v>314</v>
      </c>
      <c r="M20" t="s">
        <v>321</v>
      </c>
      <c r="N20" t="s">
        <v>19</v>
      </c>
      <c r="O20" s="14">
        <v>52410221</v>
      </c>
      <c r="P20" t="s">
        <v>334</v>
      </c>
      <c r="Q20" s="37">
        <v>18610000</v>
      </c>
      <c r="R20" t="s">
        <v>462</v>
      </c>
      <c r="S20" t="s">
        <v>466</v>
      </c>
      <c r="T20" s="14" t="str">
        <f>VLOOKUP(Contratos[[#This Row],[NÚMERO CONTRATO]],[1]!Tabla3[#All],69,FALSE)</f>
        <v>5  Mes(es)</v>
      </c>
      <c r="U20" t="str">
        <f>VLOOKUP(Contratos[[#This Row],[NÚMERO CONTRATO]],[1]!Tabla3[#All],70,FALSE)</f>
        <v>Contados a partir de la suscripción del acta de iniciación u orden deejecución, previa aprobación de la garantía única y expedición delregistro presupuestal.</v>
      </c>
      <c r="V20" s="1">
        <f>VLOOKUP(Contratos[[#This Row],[NÚMERO CONTRATO]],[1]!Tabla3[#All],123,FALSE)</f>
        <v>44805</v>
      </c>
      <c r="W20" s="1">
        <f>VLOOKUP(Contratos[[#This Row],[NÚMERO CONTRATO]],[1]!Tabla3[#All],124,FALSE)</f>
        <v>44810</v>
      </c>
      <c r="X20" s="1">
        <f>VLOOKUP(Contratos[[#This Row],[NÚMERO CONTRATO]],[1]!Tabla3[#All],126,FALSE)</f>
        <v>44810</v>
      </c>
      <c r="Y20" s="1">
        <f>VLOOKUP(Contratos[[#This Row],[NÚMERO CONTRATO]],[1]!Tabla3[#All],127,FALSE)</f>
        <v>44963</v>
      </c>
    </row>
    <row r="21" spans="2:25" x14ac:dyDescent="0.25">
      <c r="B21">
        <v>2022</v>
      </c>
      <c r="C21">
        <v>220547</v>
      </c>
      <c r="D21" t="s">
        <v>13</v>
      </c>
      <c r="E21" t="s">
        <v>116</v>
      </c>
      <c r="F21" t="s">
        <v>31</v>
      </c>
      <c r="G21" t="s">
        <v>9</v>
      </c>
      <c r="H21" t="s">
        <v>199</v>
      </c>
      <c r="I21" t="s">
        <v>10</v>
      </c>
      <c r="J21" t="s">
        <v>216</v>
      </c>
      <c r="K21" s="14" t="s">
        <v>233</v>
      </c>
      <c r="L21" t="s">
        <v>314</v>
      </c>
      <c r="M21" t="s">
        <v>321</v>
      </c>
      <c r="N21" t="s">
        <v>19</v>
      </c>
      <c r="O21" s="14">
        <v>52766384</v>
      </c>
      <c r="P21" t="s">
        <v>335</v>
      </c>
      <c r="Q21" s="37">
        <v>18610000</v>
      </c>
      <c r="R21" t="s">
        <v>462</v>
      </c>
      <c r="S21" t="s">
        <v>466</v>
      </c>
      <c r="T21" s="14" t="str">
        <f>VLOOKUP(Contratos[[#This Row],[NÚMERO CONTRATO]],[1]!Tabla3[#All],69,FALSE)</f>
        <v>5  Mes(es)</v>
      </c>
      <c r="U21" t="str">
        <f>VLOOKUP(Contratos[[#This Row],[NÚMERO CONTRATO]],[1]!Tabla3[#All],70,FALSE)</f>
        <v>Contados a partir de la suscripción del acta de iniciación u orden deejecución, previa aprobación de la garantía única y expedición delregistro presupuestal.</v>
      </c>
      <c r="V21" s="1">
        <f>VLOOKUP(Contratos[[#This Row],[NÚMERO CONTRATO]],[1]!Tabla3[#All],123,FALSE)</f>
        <v>44805</v>
      </c>
      <c r="W21" s="1">
        <f>VLOOKUP(Contratos[[#This Row],[NÚMERO CONTRATO]],[1]!Tabla3[#All],124,FALSE)</f>
        <v>44810</v>
      </c>
      <c r="X21" s="1">
        <f>VLOOKUP(Contratos[[#This Row],[NÚMERO CONTRATO]],[1]!Tabla3[#All],126,FALSE)</f>
        <v>44810</v>
      </c>
      <c r="Y21" s="1">
        <f>VLOOKUP(Contratos[[#This Row],[NÚMERO CONTRATO]],[1]!Tabla3[#All],127,FALSE)</f>
        <v>44963</v>
      </c>
    </row>
    <row r="22" spans="2:25" x14ac:dyDescent="0.25">
      <c r="B22">
        <v>2022</v>
      </c>
      <c r="C22">
        <v>220548</v>
      </c>
      <c r="D22" t="s">
        <v>13</v>
      </c>
      <c r="E22" t="s">
        <v>116</v>
      </c>
      <c r="F22" t="s">
        <v>31</v>
      </c>
      <c r="G22" t="s">
        <v>9</v>
      </c>
      <c r="H22" t="s">
        <v>199</v>
      </c>
      <c r="I22" t="s">
        <v>10</v>
      </c>
      <c r="J22" t="s">
        <v>216</v>
      </c>
      <c r="K22" s="14" t="s">
        <v>233</v>
      </c>
      <c r="L22" t="s">
        <v>314</v>
      </c>
      <c r="M22" t="s">
        <v>321</v>
      </c>
      <c r="N22" t="s">
        <v>19</v>
      </c>
      <c r="O22" s="14">
        <v>1032453647</v>
      </c>
      <c r="P22" t="s">
        <v>336</v>
      </c>
      <c r="Q22" s="37">
        <v>18610000</v>
      </c>
      <c r="R22" t="s">
        <v>462</v>
      </c>
      <c r="S22" t="s">
        <v>466</v>
      </c>
      <c r="T22" s="14" t="str">
        <f>VLOOKUP(Contratos[[#This Row],[NÚMERO CONTRATO]],[1]!Tabla3[#All],69,FALSE)</f>
        <v>5  Mes(es)</v>
      </c>
      <c r="U22" t="str">
        <f>VLOOKUP(Contratos[[#This Row],[NÚMERO CONTRATO]],[1]!Tabla3[#All],70,FALSE)</f>
        <v>Contados a partir de la suscripción del acta de iniciación u orden deejecución, previa aprobación de la garantía única y expedición delregistro presupuestal.</v>
      </c>
      <c r="V22" s="1">
        <f>VLOOKUP(Contratos[[#This Row],[NÚMERO CONTRATO]],[1]!Tabla3[#All],123,FALSE)</f>
        <v>44805</v>
      </c>
      <c r="W22" s="1">
        <f>VLOOKUP(Contratos[[#This Row],[NÚMERO CONTRATO]],[1]!Tabla3[#All],124,FALSE)</f>
        <v>44810</v>
      </c>
      <c r="X22" s="1">
        <f>VLOOKUP(Contratos[[#This Row],[NÚMERO CONTRATO]],[1]!Tabla3[#All],126,FALSE)</f>
        <v>44810</v>
      </c>
      <c r="Y22" s="1">
        <f>VLOOKUP(Contratos[[#This Row],[NÚMERO CONTRATO]],[1]!Tabla3[#All],127,FALSE)</f>
        <v>44963</v>
      </c>
    </row>
    <row r="23" spans="2:25" x14ac:dyDescent="0.25">
      <c r="B23">
        <v>2022</v>
      </c>
      <c r="C23">
        <v>220549</v>
      </c>
      <c r="D23" t="s">
        <v>13</v>
      </c>
      <c r="E23" t="s">
        <v>116</v>
      </c>
      <c r="F23" t="s">
        <v>31</v>
      </c>
      <c r="G23" t="s">
        <v>9</v>
      </c>
      <c r="H23" t="s">
        <v>199</v>
      </c>
      <c r="I23" t="s">
        <v>10</v>
      </c>
      <c r="J23" t="s">
        <v>216</v>
      </c>
      <c r="K23" s="14" t="s">
        <v>233</v>
      </c>
      <c r="L23" t="s">
        <v>314</v>
      </c>
      <c r="M23" t="s">
        <v>321</v>
      </c>
      <c r="N23" t="s">
        <v>19</v>
      </c>
      <c r="O23" s="14">
        <v>1019146452</v>
      </c>
      <c r="P23" t="s">
        <v>337</v>
      </c>
      <c r="Q23" s="37">
        <v>18610000</v>
      </c>
      <c r="R23" t="s">
        <v>462</v>
      </c>
      <c r="S23" t="s">
        <v>466</v>
      </c>
      <c r="T23" s="14" t="str">
        <f>VLOOKUP(Contratos[[#This Row],[NÚMERO CONTRATO]],[1]!Tabla3[#All],69,FALSE)</f>
        <v>5  Mes(es)</v>
      </c>
      <c r="U23" t="str">
        <f>VLOOKUP(Contratos[[#This Row],[NÚMERO CONTRATO]],[1]!Tabla3[#All],70,FALSE)</f>
        <v>Contados a partir de la suscripción del acta de iniciación u orden deejecución, previa aprobación de la garantía única y expedición delregistro presupuestal.</v>
      </c>
      <c r="V23" s="1">
        <f>VLOOKUP(Contratos[[#This Row],[NÚMERO CONTRATO]],[1]!Tabla3[#All],123,FALSE)</f>
        <v>44805</v>
      </c>
      <c r="W23" s="1">
        <f>VLOOKUP(Contratos[[#This Row],[NÚMERO CONTRATO]],[1]!Tabla3[#All],124,FALSE)</f>
        <v>44810</v>
      </c>
      <c r="X23" s="1">
        <f>VLOOKUP(Contratos[[#This Row],[NÚMERO CONTRATO]],[1]!Tabla3[#All],126,FALSE)</f>
        <v>44810</v>
      </c>
      <c r="Y23" s="1">
        <f>VLOOKUP(Contratos[[#This Row],[NÚMERO CONTRATO]],[1]!Tabla3[#All],127,FALSE)</f>
        <v>44963</v>
      </c>
    </row>
    <row r="24" spans="2:25" x14ac:dyDescent="0.25">
      <c r="B24">
        <v>2022</v>
      </c>
      <c r="C24">
        <v>220550</v>
      </c>
      <c r="D24" t="s">
        <v>13</v>
      </c>
      <c r="E24" t="s">
        <v>116</v>
      </c>
      <c r="F24" t="s">
        <v>31</v>
      </c>
      <c r="G24" t="s">
        <v>9</v>
      </c>
      <c r="H24" t="s">
        <v>199</v>
      </c>
      <c r="I24" t="s">
        <v>10</v>
      </c>
      <c r="J24" t="s">
        <v>216</v>
      </c>
      <c r="K24" s="14" t="s">
        <v>233</v>
      </c>
      <c r="L24" t="s">
        <v>314</v>
      </c>
      <c r="M24" t="s">
        <v>321</v>
      </c>
      <c r="N24" t="s">
        <v>19</v>
      </c>
      <c r="O24" s="14">
        <v>1022398876</v>
      </c>
      <c r="P24" t="s">
        <v>338</v>
      </c>
      <c r="Q24" s="37">
        <v>18610000</v>
      </c>
      <c r="R24" t="s">
        <v>462</v>
      </c>
      <c r="S24" t="s">
        <v>466</v>
      </c>
      <c r="T24" s="14" t="str">
        <f>VLOOKUP(Contratos[[#This Row],[NÚMERO CONTRATO]],[1]!Tabla3[#All],69,FALSE)</f>
        <v>5  Mes(es)</v>
      </c>
      <c r="U24" t="str">
        <f>VLOOKUP(Contratos[[#This Row],[NÚMERO CONTRATO]],[1]!Tabla3[#All],70,FALSE)</f>
        <v>Contados a partir de la suscripción del acta de iniciación u orden deejecución, previa aprobación de la garantía única y expedición delregistro presupuestal.</v>
      </c>
      <c r="V24" s="1">
        <f>VLOOKUP(Contratos[[#This Row],[NÚMERO CONTRATO]],[1]!Tabla3[#All],123,FALSE)</f>
        <v>44805</v>
      </c>
      <c r="W24" s="1">
        <f>VLOOKUP(Contratos[[#This Row],[NÚMERO CONTRATO]],[1]!Tabla3[#All],124,FALSE)</f>
        <v>44812</v>
      </c>
      <c r="X24" s="1">
        <f>VLOOKUP(Contratos[[#This Row],[NÚMERO CONTRATO]],[1]!Tabla3[#All],126,FALSE)</f>
        <v>44812</v>
      </c>
      <c r="Y24" s="1">
        <f>VLOOKUP(Contratos[[#This Row],[NÚMERO CONTRATO]],[1]!Tabla3[#All],127,FALSE)</f>
        <v>44965</v>
      </c>
    </row>
    <row r="25" spans="2:25" x14ac:dyDescent="0.25">
      <c r="B25">
        <v>2022</v>
      </c>
      <c r="C25">
        <v>220551</v>
      </c>
      <c r="D25" t="s">
        <v>13</v>
      </c>
      <c r="E25" t="s">
        <v>116</v>
      </c>
      <c r="F25" t="s">
        <v>31</v>
      </c>
      <c r="G25" t="s">
        <v>9</v>
      </c>
      <c r="H25" t="s">
        <v>199</v>
      </c>
      <c r="I25" t="s">
        <v>10</v>
      </c>
      <c r="J25" t="s">
        <v>216</v>
      </c>
      <c r="K25" s="14" t="s">
        <v>233</v>
      </c>
      <c r="L25" t="s">
        <v>314</v>
      </c>
      <c r="M25" t="s">
        <v>321</v>
      </c>
      <c r="N25" t="s">
        <v>19</v>
      </c>
      <c r="O25" s="14">
        <v>1022366061</v>
      </c>
      <c r="P25" t="s">
        <v>339</v>
      </c>
      <c r="Q25" s="37">
        <v>18610000</v>
      </c>
      <c r="R25" t="s">
        <v>462</v>
      </c>
      <c r="S25" t="s">
        <v>466</v>
      </c>
      <c r="T25" s="14" t="str">
        <f>VLOOKUP(Contratos[[#This Row],[NÚMERO CONTRATO]],[1]!Tabla3[#All],69,FALSE)</f>
        <v>5  Mes(es)</v>
      </c>
      <c r="U25" t="str">
        <f>VLOOKUP(Contratos[[#This Row],[NÚMERO CONTRATO]],[1]!Tabla3[#All],70,FALSE)</f>
        <v>Contados a partir de la suscripción del acta de iniciación u orden deejecución, previa aprobación de la garantía única y expedición delregistro presupuestal.</v>
      </c>
      <c r="V25" s="1">
        <f>VLOOKUP(Contratos[[#This Row],[NÚMERO CONTRATO]],[1]!Tabla3[#All],123,FALSE)</f>
        <v>44805</v>
      </c>
      <c r="W25" s="1">
        <f>VLOOKUP(Contratos[[#This Row],[NÚMERO CONTRATO]],[1]!Tabla3[#All],124,FALSE)</f>
        <v>44810</v>
      </c>
      <c r="X25" s="1">
        <f>VLOOKUP(Contratos[[#This Row],[NÚMERO CONTRATO]],[1]!Tabla3[#All],126,FALSE)</f>
        <v>44810</v>
      </c>
      <c r="Y25" s="1">
        <f>VLOOKUP(Contratos[[#This Row],[NÚMERO CONTRATO]],[1]!Tabla3[#All],127,FALSE)</f>
        <v>44963</v>
      </c>
    </row>
    <row r="26" spans="2:25" x14ac:dyDescent="0.25">
      <c r="B26">
        <v>2022</v>
      </c>
      <c r="C26">
        <v>220552</v>
      </c>
      <c r="D26" t="s">
        <v>13</v>
      </c>
      <c r="E26" t="s">
        <v>116</v>
      </c>
      <c r="F26" t="s">
        <v>31</v>
      </c>
      <c r="G26" t="s">
        <v>9</v>
      </c>
      <c r="H26" t="s">
        <v>199</v>
      </c>
      <c r="I26" t="s">
        <v>10</v>
      </c>
      <c r="J26" t="s">
        <v>216</v>
      </c>
      <c r="K26" s="14" t="s">
        <v>233</v>
      </c>
      <c r="L26" t="s">
        <v>314</v>
      </c>
      <c r="M26" t="s">
        <v>321</v>
      </c>
      <c r="N26" t="s">
        <v>19</v>
      </c>
      <c r="O26" s="14">
        <v>51571616</v>
      </c>
      <c r="P26" t="s">
        <v>340</v>
      </c>
      <c r="Q26" s="37">
        <v>18610000</v>
      </c>
      <c r="R26" t="s">
        <v>462</v>
      </c>
      <c r="S26" t="s">
        <v>466</v>
      </c>
      <c r="T26" s="14" t="str">
        <f>VLOOKUP(Contratos[[#This Row],[NÚMERO CONTRATO]],[1]!Tabla3[#All],69,FALSE)</f>
        <v>5  Mes(es)</v>
      </c>
      <c r="U26" t="str">
        <f>VLOOKUP(Contratos[[#This Row],[NÚMERO CONTRATO]],[1]!Tabla3[#All],70,FALSE)</f>
        <v>Contados a partir de la suscripción del acta de iniciación u orden deejecución, previa aprobación de la garantía única y expedición delregistro presupuestal.</v>
      </c>
      <c r="V26" s="1">
        <f>VLOOKUP(Contratos[[#This Row],[NÚMERO CONTRATO]],[1]!Tabla3[#All],123,FALSE)</f>
        <v>44805</v>
      </c>
      <c r="W26" s="1">
        <f>VLOOKUP(Contratos[[#This Row],[NÚMERO CONTRATO]],[1]!Tabla3[#All],124,FALSE)</f>
        <v>44810</v>
      </c>
      <c r="X26" s="1">
        <f>VLOOKUP(Contratos[[#This Row],[NÚMERO CONTRATO]],[1]!Tabla3[#All],126,FALSE)</f>
        <v>44810</v>
      </c>
      <c r="Y26" s="1">
        <f>VLOOKUP(Contratos[[#This Row],[NÚMERO CONTRATO]],[1]!Tabla3[#All],127,FALSE)</f>
        <v>44963</v>
      </c>
    </row>
    <row r="27" spans="2:25" x14ac:dyDescent="0.25">
      <c r="B27">
        <v>2022</v>
      </c>
      <c r="C27">
        <v>220553</v>
      </c>
      <c r="D27" t="s">
        <v>13</v>
      </c>
      <c r="E27" t="s">
        <v>116</v>
      </c>
      <c r="F27" t="s">
        <v>31</v>
      </c>
      <c r="G27" t="s">
        <v>9</v>
      </c>
      <c r="H27" t="s">
        <v>199</v>
      </c>
      <c r="I27" t="s">
        <v>10</v>
      </c>
      <c r="J27" t="s">
        <v>216</v>
      </c>
      <c r="K27" s="14" t="s">
        <v>233</v>
      </c>
      <c r="L27" t="s">
        <v>314</v>
      </c>
      <c r="M27" t="s">
        <v>321</v>
      </c>
      <c r="N27" t="s">
        <v>19</v>
      </c>
      <c r="O27" s="14">
        <v>52008891</v>
      </c>
      <c r="P27" t="s">
        <v>341</v>
      </c>
      <c r="Q27" s="37">
        <v>18610000</v>
      </c>
      <c r="R27" t="s">
        <v>462</v>
      </c>
      <c r="S27" t="s">
        <v>466</v>
      </c>
      <c r="T27" s="14" t="str">
        <f>VLOOKUP(Contratos[[#This Row],[NÚMERO CONTRATO]],[1]!Tabla3[#All],69,FALSE)</f>
        <v>5  Mes(es)</v>
      </c>
      <c r="U27" t="str">
        <f>VLOOKUP(Contratos[[#This Row],[NÚMERO CONTRATO]],[1]!Tabla3[#All],70,FALSE)</f>
        <v>Contados a partir de la suscripción del acta de iniciación u orden deejecución, previa aprobación de la garantía única y expedición delregistro presupuestal.</v>
      </c>
      <c r="V27" s="1">
        <f>VLOOKUP(Contratos[[#This Row],[NÚMERO CONTRATO]],[1]!Tabla3[#All],123,FALSE)</f>
        <v>44805</v>
      </c>
      <c r="W27" s="1">
        <f>VLOOKUP(Contratos[[#This Row],[NÚMERO CONTRATO]],[1]!Tabla3[#All],124,FALSE)</f>
        <v>44810</v>
      </c>
      <c r="X27" s="1">
        <f>VLOOKUP(Contratos[[#This Row],[NÚMERO CONTRATO]],[1]!Tabla3[#All],126,FALSE)</f>
        <v>44810</v>
      </c>
      <c r="Y27" s="1">
        <f>VLOOKUP(Contratos[[#This Row],[NÚMERO CONTRATO]],[1]!Tabla3[#All],127,FALSE)</f>
        <v>44963</v>
      </c>
    </row>
    <row r="28" spans="2:25" x14ac:dyDescent="0.25">
      <c r="B28">
        <v>2022</v>
      </c>
      <c r="C28">
        <v>220554</v>
      </c>
      <c r="D28" t="s">
        <v>13</v>
      </c>
      <c r="E28" t="s">
        <v>116</v>
      </c>
      <c r="F28" t="s">
        <v>31</v>
      </c>
      <c r="G28" t="s">
        <v>9</v>
      </c>
      <c r="H28" t="s">
        <v>199</v>
      </c>
      <c r="I28" t="s">
        <v>10</v>
      </c>
      <c r="J28" t="s">
        <v>216</v>
      </c>
      <c r="K28" s="14" t="s">
        <v>233</v>
      </c>
      <c r="L28" t="s">
        <v>314</v>
      </c>
      <c r="M28" t="s">
        <v>321</v>
      </c>
      <c r="N28" t="s">
        <v>19</v>
      </c>
      <c r="O28" s="14">
        <v>1022438023</v>
      </c>
      <c r="P28" t="s">
        <v>342</v>
      </c>
      <c r="Q28" s="37">
        <v>18610000</v>
      </c>
      <c r="R28" t="s">
        <v>462</v>
      </c>
      <c r="S28" t="s">
        <v>466</v>
      </c>
      <c r="T28" s="14" t="str">
        <f>VLOOKUP(Contratos[[#This Row],[NÚMERO CONTRATO]],[1]!Tabla3[#All],69,FALSE)</f>
        <v>5  Mes(es)</v>
      </c>
      <c r="U28" t="str">
        <f>VLOOKUP(Contratos[[#This Row],[NÚMERO CONTRATO]],[1]!Tabla3[#All],70,FALSE)</f>
        <v>Contados a partir de la suscripción del acta de iniciación u orden deejecución, previa aprobación de la garantía única y expedición delregistro presupuestal.</v>
      </c>
      <c r="V28" s="1">
        <f>VLOOKUP(Contratos[[#This Row],[NÚMERO CONTRATO]],[1]!Tabla3[#All],123,FALSE)</f>
        <v>44805</v>
      </c>
      <c r="W28" s="1">
        <f>VLOOKUP(Contratos[[#This Row],[NÚMERO CONTRATO]],[1]!Tabla3[#All],124,FALSE)</f>
        <v>44810</v>
      </c>
      <c r="X28" s="1">
        <f>VLOOKUP(Contratos[[#This Row],[NÚMERO CONTRATO]],[1]!Tabla3[#All],126,FALSE)</f>
        <v>44810</v>
      </c>
      <c r="Y28" s="1">
        <f>VLOOKUP(Contratos[[#This Row],[NÚMERO CONTRATO]],[1]!Tabla3[#All],127,FALSE)</f>
        <v>44963</v>
      </c>
    </row>
    <row r="29" spans="2:25" x14ac:dyDescent="0.25">
      <c r="B29">
        <v>2022</v>
      </c>
      <c r="C29">
        <v>220555</v>
      </c>
      <c r="D29" t="s">
        <v>13</v>
      </c>
      <c r="E29" t="s">
        <v>116</v>
      </c>
      <c r="F29" t="s">
        <v>31</v>
      </c>
      <c r="G29" t="s">
        <v>9</v>
      </c>
      <c r="H29" t="s">
        <v>199</v>
      </c>
      <c r="I29" t="s">
        <v>10</v>
      </c>
      <c r="J29" t="s">
        <v>216</v>
      </c>
      <c r="K29" s="14" t="s">
        <v>233</v>
      </c>
      <c r="L29" t="s">
        <v>314</v>
      </c>
      <c r="M29" t="s">
        <v>321</v>
      </c>
      <c r="N29" t="s">
        <v>19</v>
      </c>
      <c r="O29" s="14">
        <v>1012437956</v>
      </c>
      <c r="P29" t="s">
        <v>343</v>
      </c>
      <c r="Q29" s="37">
        <v>18610000</v>
      </c>
      <c r="R29" t="s">
        <v>462</v>
      </c>
      <c r="S29" t="s">
        <v>466</v>
      </c>
      <c r="T29" s="14" t="str">
        <f>VLOOKUP(Contratos[[#This Row],[NÚMERO CONTRATO]],[1]!Tabla3[#All],69,FALSE)</f>
        <v>5  Mes(es)</v>
      </c>
      <c r="U29" t="str">
        <f>VLOOKUP(Contratos[[#This Row],[NÚMERO CONTRATO]],[1]!Tabla3[#All],70,FALSE)</f>
        <v>Contados a partir de la suscripción del acta de iniciación u orden deejecución, previa aprobación de la garantía única y expedición delregistro presupuestal.</v>
      </c>
      <c r="V29" s="1">
        <f>VLOOKUP(Contratos[[#This Row],[NÚMERO CONTRATO]],[1]!Tabla3[#All],123,FALSE)</f>
        <v>44805</v>
      </c>
      <c r="W29" s="1">
        <f>VLOOKUP(Contratos[[#This Row],[NÚMERO CONTRATO]],[1]!Tabla3[#All],124,FALSE)</f>
        <v>44810</v>
      </c>
      <c r="X29" s="1">
        <f>VLOOKUP(Contratos[[#This Row],[NÚMERO CONTRATO]],[1]!Tabla3[#All],126,FALSE)</f>
        <v>44810</v>
      </c>
      <c r="Y29" s="1">
        <f>VLOOKUP(Contratos[[#This Row],[NÚMERO CONTRATO]],[1]!Tabla3[#All],127,FALSE)</f>
        <v>44963</v>
      </c>
    </row>
    <row r="30" spans="2:25" x14ac:dyDescent="0.25">
      <c r="B30">
        <v>2022</v>
      </c>
      <c r="C30">
        <v>220556</v>
      </c>
      <c r="D30" t="s">
        <v>13</v>
      </c>
      <c r="E30" t="s">
        <v>116</v>
      </c>
      <c r="F30" t="s">
        <v>31</v>
      </c>
      <c r="G30" t="s">
        <v>9</v>
      </c>
      <c r="H30" t="s">
        <v>199</v>
      </c>
      <c r="I30" t="s">
        <v>10</v>
      </c>
      <c r="J30" t="s">
        <v>216</v>
      </c>
      <c r="K30" s="14" t="s">
        <v>233</v>
      </c>
      <c r="L30" t="s">
        <v>314</v>
      </c>
      <c r="M30" t="s">
        <v>321</v>
      </c>
      <c r="N30" t="s">
        <v>19</v>
      </c>
      <c r="O30" s="14">
        <v>1010225587</v>
      </c>
      <c r="P30" t="s">
        <v>344</v>
      </c>
      <c r="Q30" s="37">
        <v>18610000</v>
      </c>
      <c r="R30" t="s">
        <v>462</v>
      </c>
      <c r="S30" t="s">
        <v>466</v>
      </c>
      <c r="T30" s="14" t="str">
        <f>VLOOKUP(Contratos[[#This Row],[NÚMERO CONTRATO]],[1]!Tabla3[#All],69,FALSE)</f>
        <v>5  Mes(es)</v>
      </c>
      <c r="U30" t="str">
        <f>VLOOKUP(Contratos[[#This Row],[NÚMERO CONTRATO]],[1]!Tabla3[#All],70,FALSE)</f>
        <v>Contados a partir de la suscripción del acta de iniciación u orden deejecución, previa aprobación de la garantía única y expedición delregistro presupuestal.</v>
      </c>
      <c r="V30" s="1">
        <f>VLOOKUP(Contratos[[#This Row],[NÚMERO CONTRATO]],[1]!Tabla3[#All],123,FALSE)</f>
        <v>44805</v>
      </c>
      <c r="W30" s="1">
        <f>VLOOKUP(Contratos[[#This Row],[NÚMERO CONTRATO]],[1]!Tabla3[#All],124,FALSE)</f>
        <v>44810</v>
      </c>
      <c r="X30" s="1">
        <f>VLOOKUP(Contratos[[#This Row],[NÚMERO CONTRATO]],[1]!Tabla3[#All],126,FALSE)</f>
        <v>44810</v>
      </c>
      <c r="Y30" s="1">
        <f>VLOOKUP(Contratos[[#This Row],[NÚMERO CONTRATO]],[1]!Tabla3[#All],127,FALSE)</f>
        <v>44963</v>
      </c>
    </row>
    <row r="31" spans="2:25" x14ac:dyDescent="0.25">
      <c r="B31">
        <v>2022</v>
      </c>
      <c r="C31">
        <v>220557</v>
      </c>
      <c r="D31" t="s">
        <v>13</v>
      </c>
      <c r="E31" t="s">
        <v>116</v>
      </c>
      <c r="F31" t="s">
        <v>31</v>
      </c>
      <c r="G31" t="s">
        <v>9</v>
      </c>
      <c r="H31" t="s">
        <v>199</v>
      </c>
      <c r="I31" t="s">
        <v>10</v>
      </c>
      <c r="J31" t="s">
        <v>216</v>
      </c>
      <c r="K31" s="14" t="s">
        <v>233</v>
      </c>
      <c r="L31" t="s">
        <v>314</v>
      </c>
      <c r="M31" t="s">
        <v>321</v>
      </c>
      <c r="N31" t="s">
        <v>19</v>
      </c>
      <c r="O31" s="14">
        <v>74244411</v>
      </c>
      <c r="P31" t="s">
        <v>345</v>
      </c>
      <c r="Q31" s="37">
        <v>18610000</v>
      </c>
      <c r="R31" t="s">
        <v>462</v>
      </c>
      <c r="S31" t="s">
        <v>466</v>
      </c>
      <c r="T31" s="14" t="str">
        <f>VLOOKUP(Contratos[[#This Row],[NÚMERO CONTRATO]],[1]!Tabla3[#All],69,FALSE)</f>
        <v>5  Mes(es)</v>
      </c>
      <c r="U31" t="str">
        <f>VLOOKUP(Contratos[[#This Row],[NÚMERO CONTRATO]],[1]!Tabla3[#All],70,FALSE)</f>
        <v>Contados a partir de la suscripción del acta de iniciación u orden deejecución, previa aprobación de la garantía única y expedición delregistro presupuestal.</v>
      </c>
      <c r="V31" s="1">
        <f>VLOOKUP(Contratos[[#This Row],[NÚMERO CONTRATO]],[1]!Tabla3[#All],123,FALSE)</f>
        <v>44805</v>
      </c>
      <c r="W31" s="1">
        <f>VLOOKUP(Contratos[[#This Row],[NÚMERO CONTRATO]],[1]!Tabla3[#All],124,FALSE)</f>
        <v>44810</v>
      </c>
      <c r="X31" s="1">
        <f>VLOOKUP(Contratos[[#This Row],[NÚMERO CONTRATO]],[1]!Tabla3[#All],126,FALSE)</f>
        <v>44810</v>
      </c>
      <c r="Y31" s="1">
        <f>VLOOKUP(Contratos[[#This Row],[NÚMERO CONTRATO]],[1]!Tabla3[#All],127,FALSE)</f>
        <v>44963</v>
      </c>
    </row>
    <row r="32" spans="2:25" x14ac:dyDescent="0.25">
      <c r="B32">
        <v>2022</v>
      </c>
      <c r="C32">
        <v>220558</v>
      </c>
      <c r="D32" t="s">
        <v>13</v>
      </c>
      <c r="E32" t="s">
        <v>116</v>
      </c>
      <c r="F32" t="s">
        <v>31</v>
      </c>
      <c r="G32" t="s">
        <v>9</v>
      </c>
      <c r="H32" t="s">
        <v>199</v>
      </c>
      <c r="I32" t="s">
        <v>10</v>
      </c>
      <c r="J32" t="s">
        <v>216</v>
      </c>
      <c r="K32" s="14" t="s">
        <v>233</v>
      </c>
      <c r="L32" t="s">
        <v>314</v>
      </c>
      <c r="M32" t="s">
        <v>321</v>
      </c>
      <c r="N32" t="s">
        <v>19</v>
      </c>
      <c r="O32" s="14">
        <v>52185752</v>
      </c>
      <c r="P32" t="s">
        <v>346</v>
      </c>
      <c r="Q32" s="37">
        <v>18610000</v>
      </c>
      <c r="R32" t="s">
        <v>462</v>
      </c>
      <c r="S32" t="s">
        <v>466</v>
      </c>
      <c r="T32" s="14" t="str">
        <f>VLOOKUP(Contratos[[#This Row],[NÚMERO CONTRATO]],[1]!Tabla3[#All],69,FALSE)</f>
        <v>5  Mes(es)</v>
      </c>
      <c r="U32" t="str">
        <f>VLOOKUP(Contratos[[#This Row],[NÚMERO CONTRATO]],[1]!Tabla3[#All],70,FALSE)</f>
        <v>Contados a partir de la suscripción del acta de iniciación u orden deejecución, previa aprobación de la garantía única y expedición delregistro presupuestal.</v>
      </c>
      <c r="V32" s="1">
        <f>VLOOKUP(Contratos[[#This Row],[NÚMERO CONTRATO]],[1]!Tabla3[#All],123,FALSE)</f>
        <v>44805</v>
      </c>
      <c r="W32" s="1">
        <f>VLOOKUP(Contratos[[#This Row],[NÚMERO CONTRATO]],[1]!Tabla3[#All],124,FALSE)</f>
        <v>44811</v>
      </c>
      <c r="X32" s="1">
        <f>VLOOKUP(Contratos[[#This Row],[NÚMERO CONTRATO]],[1]!Tabla3[#All],126,FALSE)</f>
        <v>44811</v>
      </c>
      <c r="Y32" s="1">
        <f>VLOOKUP(Contratos[[#This Row],[NÚMERO CONTRATO]],[1]!Tabla3[#All],127,FALSE)</f>
        <v>44964</v>
      </c>
    </row>
    <row r="33" spans="2:25" x14ac:dyDescent="0.25">
      <c r="B33">
        <v>2022</v>
      </c>
      <c r="C33">
        <v>220559</v>
      </c>
      <c r="D33" t="s">
        <v>13</v>
      </c>
      <c r="E33" t="s">
        <v>116</v>
      </c>
      <c r="F33" t="s">
        <v>31</v>
      </c>
      <c r="G33" t="s">
        <v>9</v>
      </c>
      <c r="H33" t="s">
        <v>199</v>
      </c>
      <c r="I33" t="s">
        <v>10</v>
      </c>
      <c r="J33" t="s">
        <v>216</v>
      </c>
      <c r="K33" s="14" t="s">
        <v>233</v>
      </c>
      <c r="L33" t="s">
        <v>314</v>
      </c>
      <c r="M33" t="s">
        <v>321</v>
      </c>
      <c r="N33" t="s">
        <v>19</v>
      </c>
      <c r="O33" s="14">
        <v>53051180</v>
      </c>
      <c r="P33" t="s">
        <v>347</v>
      </c>
      <c r="Q33" s="37">
        <v>18610000</v>
      </c>
      <c r="R33" t="s">
        <v>462</v>
      </c>
      <c r="S33" t="s">
        <v>466</v>
      </c>
      <c r="T33" s="14" t="str">
        <f>VLOOKUP(Contratos[[#This Row],[NÚMERO CONTRATO]],[1]!Tabla3[#All],69,FALSE)</f>
        <v>5  Mes(es)</v>
      </c>
      <c r="U33" t="str">
        <f>VLOOKUP(Contratos[[#This Row],[NÚMERO CONTRATO]],[1]!Tabla3[#All],70,FALSE)</f>
        <v>Contados a partir de la suscripción del acta de iniciación u orden deejecución, previa aprobación de la garantía única y expedición delregistro presupuestal.</v>
      </c>
      <c r="V33" s="1">
        <f>VLOOKUP(Contratos[[#This Row],[NÚMERO CONTRATO]],[1]!Tabla3[#All],123,FALSE)</f>
        <v>44805</v>
      </c>
      <c r="W33" s="1">
        <f>VLOOKUP(Contratos[[#This Row],[NÚMERO CONTRATO]],[1]!Tabla3[#All],124,FALSE)</f>
        <v>44810</v>
      </c>
      <c r="X33" s="1">
        <f>VLOOKUP(Contratos[[#This Row],[NÚMERO CONTRATO]],[1]!Tabla3[#All],126,FALSE)</f>
        <v>44810</v>
      </c>
      <c r="Y33" s="1">
        <f>VLOOKUP(Contratos[[#This Row],[NÚMERO CONTRATO]],[1]!Tabla3[#All],127,FALSE)</f>
        <v>44963</v>
      </c>
    </row>
    <row r="34" spans="2:25" x14ac:dyDescent="0.25">
      <c r="B34">
        <v>2022</v>
      </c>
      <c r="C34">
        <v>220560</v>
      </c>
      <c r="D34" t="s">
        <v>13</v>
      </c>
      <c r="E34" t="s">
        <v>116</v>
      </c>
      <c r="F34" t="s">
        <v>31</v>
      </c>
      <c r="G34" t="s">
        <v>9</v>
      </c>
      <c r="H34" t="s">
        <v>199</v>
      </c>
      <c r="I34" t="s">
        <v>10</v>
      </c>
      <c r="J34" t="s">
        <v>216</v>
      </c>
      <c r="K34" s="14" t="s">
        <v>233</v>
      </c>
      <c r="L34" t="s">
        <v>314</v>
      </c>
      <c r="M34" t="s">
        <v>321</v>
      </c>
      <c r="N34" t="s">
        <v>19</v>
      </c>
      <c r="O34" s="14">
        <v>1032496202</v>
      </c>
      <c r="P34" t="s">
        <v>348</v>
      </c>
      <c r="Q34" s="37">
        <v>18610000</v>
      </c>
      <c r="R34" t="s">
        <v>462</v>
      </c>
      <c r="S34" t="s">
        <v>466</v>
      </c>
      <c r="T34" s="14" t="str">
        <f>VLOOKUP(Contratos[[#This Row],[NÚMERO CONTRATO]],[1]!Tabla3[#All],69,FALSE)</f>
        <v>5  Mes(es)</v>
      </c>
      <c r="U34" t="str">
        <f>VLOOKUP(Contratos[[#This Row],[NÚMERO CONTRATO]],[1]!Tabla3[#All],70,FALSE)</f>
        <v>Contados a partir de la suscripción del acta de iniciación u orden deejecución, previa aprobación de la garantía única y expedición delregistro presupuestal.</v>
      </c>
      <c r="V34" s="1">
        <f>VLOOKUP(Contratos[[#This Row],[NÚMERO CONTRATO]],[1]!Tabla3[#All],123,FALSE)</f>
        <v>44805</v>
      </c>
      <c r="W34" s="1">
        <f>VLOOKUP(Contratos[[#This Row],[NÚMERO CONTRATO]],[1]!Tabla3[#All],124,FALSE)</f>
        <v>44810</v>
      </c>
      <c r="X34" s="1">
        <f>VLOOKUP(Contratos[[#This Row],[NÚMERO CONTRATO]],[1]!Tabla3[#All],126,FALSE)</f>
        <v>44810</v>
      </c>
      <c r="Y34" s="1">
        <f>VLOOKUP(Contratos[[#This Row],[NÚMERO CONTRATO]],[1]!Tabla3[#All],127,FALSE)</f>
        <v>44963</v>
      </c>
    </row>
    <row r="35" spans="2:25" x14ac:dyDescent="0.25">
      <c r="B35">
        <v>2022</v>
      </c>
      <c r="C35">
        <v>220561</v>
      </c>
      <c r="D35" t="s">
        <v>13</v>
      </c>
      <c r="E35" t="s">
        <v>117</v>
      </c>
      <c r="F35" t="s">
        <v>32</v>
      </c>
      <c r="G35" t="s">
        <v>9</v>
      </c>
      <c r="H35" t="s">
        <v>199</v>
      </c>
      <c r="I35" t="s">
        <v>10</v>
      </c>
      <c r="J35" t="s">
        <v>217</v>
      </c>
      <c r="K35" s="14" t="s">
        <v>234</v>
      </c>
      <c r="L35" t="s">
        <v>315</v>
      </c>
      <c r="M35" t="s">
        <v>321</v>
      </c>
      <c r="N35" t="s">
        <v>19</v>
      </c>
      <c r="O35" s="14">
        <v>52105772</v>
      </c>
      <c r="P35" t="s">
        <v>349</v>
      </c>
      <c r="Q35" s="37">
        <v>21844000</v>
      </c>
      <c r="R35" t="s">
        <v>462</v>
      </c>
      <c r="S35" t="s">
        <v>466</v>
      </c>
      <c r="T35" s="14" t="str">
        <f>VLOOKUP(Contratos[[#This Row],[NÚMERO CONTRATO]],[1]!Tabla3[#All],69,FALSE)</f>
        <v>4  Mes(es)</v>
      </c>
      <c r="U35" t="str">
        <f>VLOOKUP(Contratos[[#This Row],[NÚMERO CONTRATO]],[1]!Tabla3[#All],70,FALSE)</f>
        <v>contados a partir de la suscripción del acta de iniciación u orden deejecución, previa aprobación de la garantía única y expedición delregistro presupuestal.</v>
      </c>
      <c r="V35" s="1">
        <f>VLOOKUP(Contratos[[#This Row],[NÚMERO CONTRATO]],[1]!Tabla3[#All],123,FALSE)</f>
        <v>44805</v>
      </c>
      <c r="W35" s="1">
        <f>VLOOKUP(Contratos[[#This Row],[NÚMERO CONTRATO]],[1]!Tabla3[#All],124,FALSE)</f>
        <v>44809</v>
      </c>
      <c r="X35" s="1">
        <f>VLOOKUP(Contratos[[#This Row],[NÚMERO CONTRATO]],[1]!Tabla3[#All],126,FALSE)</f>
        <v>44809</v>
      </c>
      <c r="Y35" s="1">
        <f>VLOOKUP(Contratos[[#This Row],[NÚMERO CONTRATO]],[1]!Tabla3[#All],127,FALSE)</f>
        <v>44931</v>
      </c>
    </row>
    <row r="36" spans="2:25" x14ac:dyDescent="0.25">
      <c r="B36">
        <v>2022</v>
      </c>
      <c r="C36">
        <v>220562</v>
      </c>
      <c r="D36" t="s">
        <v>13</v>
      </c>
      <c r="E36" t="s">
        <v>118</v>
      </c>
      <c r="F36" t="s">
        <v>33</v>
      </c>
      <c r="G36" t="s">
        <v>9</v>
      </c>
      <c r="H36" t="s">
        <v>199</v>
      </c>
      <c r="I36" t="s">
        <v>10</v>
      </c>
      <c r="J36" t="s">
        <v>218</v>
      </c>
      <c r="K36" s="14" t="s">
        <v>235</v>
      </c>
      <c r="L36" t="s">
        <v>314</v>
      </c>
      <c r="M36" t="s">
        <v>321</v>
      </c>
      <c r="N36" t="s">
        <v>19</v>
      </c>
      <c r="O36" s="14">
        <v>80179285</v>
      </c>
      <c r="P36" t="s">
        <v>350</v>
      </c>
      <c r="Q36" s="37">
        <v>46520000</v>
      </c>
      <c r="R36" t="s">
        <v>462</v>
      </c>
      <c r="S36" t="s">
        <v>466</v>
      </c>
      <c r="T36" s="14" t="str">
        <f>VLOOKUP(Contratos[[#This Row],[NÚMERO CONTRATO]],[1]!Tabla3[#All],69,FALSE)</f>
        <v>5  Mes(es)</v>
      </c>
      <c r="U36" t="str">
        <f>VLOOKUP(Contratos[[#This Row],[NÚMERO CONTRATO]],[1]!Tabla3[#All],70,FALSE)</f>
        <v>contados a partir de la suscripción del acta de iniciación u orden deejecución, previa aprobación de la garantía única y expedición delregistro presupuestal.</v>
      </c>
      <c r="V36" s="1">
        <f>VLOOKUP(Contratos[[#This Row],[NÚMERO CONTRATO]],[1]!Tabla3[#All],123,FALSE)</f>
        <v>44806</v>
      </c>
      <c r="W36" s="1">
        <f>VLOOKUP(Contratos[[#This Row],[NÚMERO CONTRATO]],[1]!Tabla3[#All],124,FALSE)</f>
        <v>44811</v>
      </c>
      <c r="X36" s="1">
        <f>VLOOKUP(Contratos[[#This Row],[NÚMERO CONTRATO]],[1]!Tabla3[#All],126,FALSE)</f>
        <v>44810</v>
      </c>
      <c r="Y36" s="1">
        <f>VLOOKUP(Contratos[[#This Row],[NÚMERO CONTRATO]],[1]!Tabla3[#All],127,FALSE)</f>
        <v>44963</v>
      </c>
    </row>
    <row r="37" spans="2:25" x14ac:dyDescent="0.25">
      <c r="B37">
        <v>2022</v>
      </c>
      <c r="C37">
        <v>220563</v>
      </c>
      <c r="D37" t="s">
        <v>13</v>
      </c>
      <c r="E37" t="s">
        <v>118</v>
      </c>
      <c r="F37" t="s">
        <v>33</v>
      </c>
      <c r="G37" t="s">
        <v>9</v>
      </c>
      <c r="H37" t="s">
        <v>199</v>
      </c>
      <c r="I37" t="s">
        <v>10</v>
      </c>
      <c r="J37" t="s">
        <v>218</v>
      </c>
      <c r="K37" s="14" t="s">
        <v>235</v>
      </c>
      <c r="L37" t="s">
        <v>314</v>
      </c>
      <c r="M37" t="s">
        <v>321</v>
      </c>
      <c r="N37" t="s">
        <v>19</v>
      </c>
      <c r="O37" s="14">
        <v>23467524</v>
      </c>
      <c r="P37" t="s">
        <v>351</v>
      </c>
      <c r="Q37" s="37">
        <v>46520000</v>
      </c>
      <c r="R37" t="s">
        <v>462</v>
      </c>
      <c r="S37" t="s">
        <v>466</v>
      </c>
      <c r="T37" s="14" t="str">
        <f>VLOOKUP(Contratos[[#This Row],[NÚMERO CONTRATO]],[1]!Tabla3[#All],69,FALSE)</f>
        <v>5  Mes(es)</v>
      </c>
      <c r="U37" t="str">
        <f>VLOOKUP(Contratos[[#This Row],[NÚMERO CONTRATO]],[1]!Tabla3[#All],70,FALSE)</f>
        <v>contados a partir de la suscripción del acta de iniciación u orden deejecución, previa aprobación de la garantía única y expedición delregistro presupuestal.</v>
      </c>
      <c r="V37" s="1">
        <f>VLOOKUP(Contratos[[#This Row],[NÚMERO CONTRATO]],[1]!Tabla3[#All],123,FALSE)</f>
        <v>44806</v>
      </c>
      <c r="W37" s="1">
        <f>VLOOKUP(Contratos[[#This Row],[NÚMERO CONTRATO]],[1]!Tabla3[#All],124,FALSE)</f>
        <v>44811</v>
      </c>
      <c r="X37" s="1">
        <f>VLOOKUP(Contratos[[#This Row],[NÚMERO CONTRATO]],[1]!Tabla3[#All],126,FALSE)</f>
        <v>44810</v>
      </c>
      <c r="Y37" s="1">
        <f>VLOOKUP(Contratos[[#This Row],[NÚMERO CONTRATO]],[1]!Tabla3[#All],127,FALSE)</f>
        <v>44963</v>
      </c>
    </row>
    <row r="38" spans="2:25" x14ac:dyDescent="0.25">
      <c r="B38">
        <v>2022</v>
      </c>
      <c r="C38">
        <v>220564</v>
      </c>
      <c r="D38" t="s">
        <v>13</v>
      </c>
      <c r="E38" t="s">
        <v>115</v>
      </c>
      <c r="F38" t="s">
        <v>30</v>
      </c>
      <c r="G38" t="s">
        <v>9</v>
      </c>
      <c r="H38" t="s">
        <v>199</v>
      </c>
      <c r="I38" t="s">
        <v>10</v>
      </c>
      <c r="J38" t="s">
        <v>215</v>
      </c>
      <c r="K38" s="14" t="s">
        <v>232</v>
      </c>
      <c r="L38" t="s">
        <v>314</v>
      </c>
      <c r="M38" t="s">
        <v>321</v>
      </c>
      <c r="N38" t="s">
        <v>19</v>
      </c>
      <c r="O38" s="14">
        <v>1024582829</v>
      </c>
      <c r="P38" t="s">
        <v>352</v>
      </c>
      <c r="Q38" s="37">
        <v>6980000</v>
      </c>
      <c r="R38" t="s">
        <v>462</v>
      </c>
      <c r="S38" t="s">
        <v>466</v>
      </c>
      <c r="T38" s="14" t="str">
        <f>VLOOKUP(Contratos[[#This Row],[NÚMERO CONTRATO]],[1]!Tabla3[#All],69,FALSE)</f>
        <v>5  Mes(es)</v>
      </c>
      <c r="U38" t="str">
        <f>VLOOKUP(Contratos[[#This Row],[NÚMERO CONTRATO]],[1]!Tabla3[#All],70,FALSE)</f>
        <v>contados a partir de la suscripción del acta de inicio, previaaprobación de la garantía única y el registro presupuestal. En todo casoel plazo no podrá exceder del 31 de diciembre de 2022.</v>
      </c>
      <c r="V38" s="1">
        <f>VLOOKUP(Contratos[[#This Row],[NÚMERO CONTRATO]],[1]!Tabla3[#All],123,FALSE)</f>
        <v>44806</v>
      </c>
      <c r="W38" s="1">
        <f>VLOOKUP(Contratos[[#This Row],[NÚMERO CONTRATO]],[1]!Tabla3[#All],124,FALSE)</f>
        <v>44812</v>
      </c>
      <c r="X38" s="1">
        <f>VLOOKUP(Contratos[[#This Row],[NÚMERO CONTRATO]],[1]!Tabla3[#All],126,FALSE)</f>
        <v>44813</v>
      </c>
      <c r="Y38" s="1">
        <f>VLOOKUP(Contratos[[#This Row],[NÚMERO CONTRATO]],[1]!Tabla3[#All],127,FALSE)</f>
        <v>44926</v>
      </c>
    </row>
    <row r="39" spans="2:25" x14ac:dyDescent="0.25">
      <c r="B39">
        <v>2022</v>
      </c>
      <c r="C39">
        <v>220565</v>
      </c>
      <c r="D39" t="s">
        <v>13</v>
      </c>
      <c r="E39" t="s">
        <v>119</v>
      </c>
      <c r="F39" t="s">
        <v>34</v>
      </c>
      <c r="G39" t="s">
        <v>4</v>
      </c>
      <c r="H39" t="s">
        <v>200</v>
      </c>
      <c r="I39" t="s">
        <v>10</v>
      </c>
      <c r="J39" t="s">
        <v>219</v>
      </c>
      <c r="K39" s="14" t="s">
        <v>236</v>
      </c>
      <c r="L39" t="s">
        <v>315</v>
      </c>
      <c r="M39" t="s">
        <v>353</v>
      </c>
      <c r="N39" t="s">
        <v>20</v>
      </c>
      <c r="O39" s="14">
        <v>901238371</v>
      </c>
      <c r="P39" t="s">
        <v>354</v>
      </c>
      <c r="Q39" s="37">
        <v>14820617</v>
      </c>
      <c r="R39" t="s">
        <v>462</v>
      </c>
      <c r="S39" t="s">
        <v>467</v>
      </c>
      <c r="T39" s="14" t="str">
        <f>VLOOKUP(Contratos[[#This Row],[NÚMERO CONTRATO]],[1]!Tabla3[#All],69,FALSE)</f>
        <v>2  Mes(es)</v>
      </c>
      <c r="U39" t="str">
        <f>VLOOKUP(Contratos[[#This Row],[NÚMERO CONTRATO]],[1]!Tabla3[#All],70,FALSE)</f>
        <v>contados a partir de la suscripción del acta de inicio u orden deejecución, previa aprobación de las garantías y expedición del registropresupuestal.</v>
      </c>
      <c r="V39" s="1">
        <f>VLOOKUP(Contratos[[#This Row],[NÚMERO CONTRATO]],[1]!Tabla3[#All],123,FALSE)</f>
        <v>44806</v>
      </c>
      <c r="W39" s="1">
        <f>VLOOKUP(Contratos[[#This Row],[NÚMERO CONTRATO]],[1]!Tabla3[#All],124,FALSE)</f>
        <v>44816</v>
      </c>
      <c r="X39" s="1">
        <f>VLOOKUP(Contratos[[#This Row],[NÚMERO CONTRATO]],[1]!Tabla3[#All],126,FALSE)</f>
        <v>44817</v>
      </c>
      <c r="Y39" s="1">
        <f>VLOOKUP(Contratos[[#This Row],[NÚMERO CONTRATO]],[1]!Tabla3[#All],127,FALSE)</f>
        <v>44878</v>
      </c>
    </row>
    <row r="40" spans="2:25" x14ac:dyDescent="0.25">
      <c r="B40">
        <v>2022</v>
      </c>
      <c r="C40">
        <v>220567</v>
      </c>
      <c r="D40" t="s">
        <v>14</v>
      </c>
      <c r="E40" t="s">
        <v>120</v>
      </c>
      <c r="F40" t="s">
        <v>35</v>
      </c>
      <c r="G40" t="s">
        <v>5</v>
      </c>
      <c r="H40" t="s">
        <v>201</v>
      </c>
      <c r="I40" t="s">
        <v>10</v>
      </c>
      <c r="J40" t="s">
        <v>219</v>
      </c>
      <c r="K40" s="14" t="s">
        <v>237</v>
      </c>
      <c r="L40" t="s">
        <v>315</v>
      </c>
      <c r="M40" t="s">
        <v>321</v>
      </c>
      <c r="N40" t="s">
        <v>20</v>
      </c>
      <c r="O40" s="14">
        <v>830122983</v>
      </c>
      <c r="P40" t="s">
        <v>355</v>
      </c>
      <c r="Q40" s="37">
        <v>10427884</v>
      </c>
      <c r="R40" t="s">
        <v>462</v>
      </c>
      <c r="S40" t="s">
        <v>466</v>
      </c>
      <c r="T40" s="14" t="str">
        <f>VLOOKUP(Contratos[[#This Row],[NÚMERO CONTRATO]],[1]!Tabla3[#All],69,FALSE)</f>
        <v>12  Mes(es)</v>
      </c>
      <c r="U40" t="str">
        <f>VLOOKUP(Contratos[[#This Row],[NÚMERO CONTRATO]],[1]!Tabla3[#All],70,FALSE)</f>
        <v>Para su inicio deben haberse cumplido los requisitos deperfeccionamiento y ejecución.</v>
      </c>
      <c r="V40" s="1">
        <f>VLOOKUP(Contratos[[#This Row],[NÚMERO CONTRATO]],[1]!Tabla3[#All],123,FALSE)</f>
        <v>44806</v>
      </c>
      <c r="W40" s="1">
        <f>VLOOKUP(Contratos[[#This Row],[NÚMERO CONTRATO]],[1]!Tabla3[#All],124,FALSE)</f>
        <v>44816</v>
      </c>
      <c r="X40" s="1">
        <f>VLOOKUP(Contratos[[#This Row],[NÚMERO CONTRATO]],[1]!Tabla3[#All],126,FALSE)</f>
        <v>44811</v>
      </c>
      <c r="Y40" s="1">
        <f>VLOOKUP(Contratos[[#This Row],[NÚMERO CONTRATO]],[1]!Tabla3[#All],127,FALSE)</f>
        <v>45175</v>
      </c>
    </row>
    <row r="41" spans="2:25" x14ac:dyDescent="0.25">
      <c r="B41">
        <v>2022</v>
      </c>
      <c r="C41">
        <v>220526</v>
      </c>
      <c r="D41" t="s">
        <v>13</v>
      </c>
      <c r="E41" t="s">
        <v>121</v>
      </c>
      <c r="F41" t="s">
        <v>36</v>
      </c>
      <c r="G41" t="s">
        <v>9</v>
      </c>
      <c r="H41" t="s">
        <v>199</v>
      </c>
      <c r="I41" t="s">
        <v>10</v>
      </c>
      <c r="J41" t="s">
        <v>220</v>
      </c>
      <c r="K41" s="14" t="s">
        <v>238</v>
      </c>
      <c r="L41" t="s">
        <v>315</v>
      </c>
      <c r="M41" t="s">
        <v>321</v>
      </c>
      <c r="N41" t="s">
        <v>19</v>
      </c>
      <c r="O41" s="14">
        <v>52429738</v>
      </c>
      <c r="P41" t="s">
        <v>356</v>
      </c>
      <c r="Q41" s="37">
        <v>9305000</v>
      </c>
      <c r="R41" t="s">
        <v>462</v>
      </c>
      <c r="S41" t="s">
        <v>466</v>
      </c>
      <c r="T41" s="14" t="str">
        <f>VLOOKUP(Contratos[[#This Row],[NÚMERO CONTRATO]],[1]!Tabla3[#All],69,FALSE)</f>
        <v>5  Mes(es)</v>
      </c>
      <c r="U41" t="str">
        <f>VLOOKUP(Contratos[[#This Row],[NÚMERO CONTRATO]],[1]!Tabla3[#All],70,FALSE)</f>
        <v>Contados a partir de la suscripción del acta de iniciación u orden deejecución, previa aprobación de la garantía única y el registropresupuestal, en todo caso el plazo no podrá exceder del 31 de diciembrede 2022.</v>
      </c>
      <c r="V41" s="1">
        <f>VLOOKUP(Contratos[[#This Row],[NÚMERO CONTRATO]],[1]!Tabla3[#All],123,FALSE)</f>
        <v>44809</v>
      </c>
      <c r="W41" s="1">
        <f>VLOOKUP(Contratos[[#This Row],[NÚMERO CONTRATO]],[1]!Tabla3[#All],124,FALSE)</f>
        <v>44811</v>
      </c>
      <c r="X41" s="1">
        <f>VLOOKUP(Contratos[[#This Row],[NÚMERO CONTRATO]],[1]!Tabla3[#All],126,FALSE)</f>
        <v>44812</v>
      </c>
      <c r="Y41" s="1">
        <f>VLOOKUP(Contratos[[#This Row],[NÚMERO CONTRATO]],[1]!Tabla3[#All],127,FALSE)</f>
        <v>44926</v>
      </c>
    </row>
    <row r="42" spans="2:25" x14ac:dyDescent="0.25">
      <c r="B42">
        <v>2022</v>
      </c>
      <c r="C42">
        <v>220527</v>
      </c>
      <c r="D42" t="s">
        <v>13</v>
      </c>
      <c r="E42" t="s">
        <v>121</v>
      </c>
      <c r="F42" t="s">
        <v>36</v>
      </c>
      <c r="G42" t="s">
        <v>9</v>
      </c>
      <c r="H42" t="s">
        <v>199</v>
      </c>
      <c r="I42" t="s">
        <v>10</v>
      </c>
      <c r="J42" t="s">
        <v>220</v>
      </c>
      <c r="K42" s="14" t="s">
        <v>238</v>
      </c>
      <c r="L42" t="s">
        <v>315</v>
      </c>
      <c r="M42" t="s">
        <v>321</v>
      </c>
      <c r="N42" t="s">
        <v>19</v>
      </c>
      <c r="O42" s="14">
        <v>1030541396</v>
      </c>
      <c r="P42" t="s">
        <v>357</v>
      </c>
      <c r="Q42" s="37">
        <v>9305000</v>
      </c>
      <c r="R42" t="s">
        <v>462</v>
      </c>
      <c r="S42" t="s">
        <v>466</v>
      </c>
      <c r="T42" s="14" t="str">
        <f>VLOOKUP(Contratos[[#This Row],[NÚMERO CONTRATO]],[1]!Tabla3[#All],69,FALSE)</f>
        <v>5  Mes(es)</v>
      </c>
      <c r="U42" t="str">
        <f>VLOOKUP(Contratos[[#This Row],[NÚMERO CONTRATO]],[1]!Tabla3[#All],70,FALSE)</f>
        <v>Contados a partir de la suscripción del acta de iniciación u orden deejecución, previa aprobación de la garantía única y el registropresupuestal, en todo caso el plazo no podrá exceder del 31 de diciembrede 2022.</v>
      </c>
      <c r="V42" s="1">
        <f>VLOOKUP(Contratos[[#This Row],[NÚMERO CONTRATO]],[1]!Tabla3[#All],123,FALSE)</f>
        <v>44809</v>
      </c>
      <c r="W42" s="1">
        <f>VLOOKUP(Contratos[[#This Row],[NÚMERO CONTRATO]],[1]!Tabla3[#All],124,FALSE)</f>
        <v>44812</v>
      </c>
      <c r="X42" s="1">
        <f>VLOOKUP(Contratos[[#This Row],[NÚMERO CONTRATO]],[1]!Tabla3[#All],126,FALSE)</f>
        <v>44812</v>
      </c>
      <c r="Y42" s="1">
        <f>VLOOKUP(Contratos[[#This Row],[NÚMERO CONTRATO]],[1]!Tabla3[#All],127,FALSE)</f>
        <v>44926</v>
      </c>
    </row>
    <row r="43" spans="2:25" x14ac:dyDescent="0.25">
      <c r="B43">
        <v>2022</v>
      </c>
      <c r="C43">
        <v>220530</v>
      </c>
      <c r="D43" t="s">
        <v>13</v>
      </c>
      <c r="E43" t="s">
        <v>122</v>
      </c>
      <c r="F43" t="s">
        <v>37</v>
      </c>
      <c r="G43" t="s">
        <v>2</v>
      </c>
      <c r="H43" t="s">
        <v>199</v>
      </c>
      <c r="I43" t="s">
        <v>11</v>
      </c>
      <c r="J43" t="s">
        <v>221</v>
      </c>
      <c r="K43" s="14" t="s">
        <v>239</v>
      </c>
      <c r="L43" t="s">
        <v>315</v>
      </c>
      <c r="M43" t="s">
        <v>321</v>
      </c>
      <c r="N43" t="s">
        <v>20</v>
      </c>
      <c r="O43" s="14">
        <v>900062917</v>
      </c>
      <c r="P43" t="s">
        <v>358</v>
      </c>
      <c r="Q43" s="37">
        <v>36359000</v>
      </c>
      <c r="R43" t="s">
        <v>462</v>
      </c>
      <c r="S43" t="s">
        <v>466</v>
      </c>
      <c r="T43" s="14" t="str">
        <f>VLOOKUP(Contratos[[#This Row],[NÚMERO CONTRATO]],[1]!Tabla3[#All],69,FALSE)</f>
        <v>4  Mes(es)</v>
      </c>
      <c r="U43" t="str">
        <f>VLOOKUP(Contratos[[#This Row],[NÚMERO CONTRATO]],[1]!Tabla3[#All],70,FALSE)</f>
        <v>contados a partir de la suscripción del acta de inicio, previaaprobación de las garantías y expedición del registro presupuestal</v>
      </c>
      <c r="V43" s="1">
        <f>VLOOKUP(Contratos[[#This Row],[NÚMERO CONTRATO]],[1]!Tabla3[#All],123,FALSE)</f>
        <v>44809</v>
      </c>
      <c r="W43" s="1">
        <f>VLOOKUP(Contratos[[#This Row],[NÚMERO CONTRATO]],[1]!Tabla3[#All],124,FALSE)</f>
        <v>44816</v>
      </c>
      <c r="X43" s="1">
        <v>1</v>
      </c>
      <c r="Y43" s="1">
        <v>1</v>
      </c>
    </row>
    <row r="44" spans="2:25" x14ac:dyDescent="0.25">
      <c r="B44">
        <v>2022</v>
      </c>
      <c r="C44">
        <v>220566</v>
      </c>
      <c r="D44" t="s">
        <v>13</v>
      </c>
      <c r="E44" t="s">
        <v>121</v>
      </c>
      <c r="F44" t="s">
        <v>36</v>
      </c>
      <c r="G44" t="s">
        <v>9</v>
      </c>
      <c r="H44" t="s">
        <v>199</v>
      </c>
      <c r="I44" t="s">
        <v>10</v>
      </c>
      <c r="J44" t="s">
        <v>220</v>
      </c>
      <c r="K44" s="14" t="s">
        <v>238</v>
      </c>
      <c r="L44" t="s">
        <v>315</v>
      </c>
      <c r="M44" t="s">
        <v>321</v>
      </c>
      <c r="N44" t="s">
        <v>19</v>
      </c>
      <c r="O44" s="14">
        <v>1071630884</v>
      </c>
      <c r="P44" t="s">
        <v>359</v>
      </c>
      <c r="Q44" s="37">
        <v>9305000</v>
      </c>
      <c r="R44" t="s">
        <v>462</v>
      </c>
      <c r="S44" t="s">
        <v>466</v>
      </c>
      <c r="T44" s="14" t="str">
        <f>VLOOKUP(Contratos[[#This Row],[NÚMERO CONTRATO]],[1]!Tabla3[#All],69,FALSE)</f>
        <v>5  Mes(es)</v>
      </c>
      <c r="U44" t="str">
        <f>VLOOKUP(Contratos[[#This Row],[NÚMERO CONTRATO]],[1]!Tabla3[#All],70,FALSE)</f>
        <v>Contados a partir de la suscripción del acta de iniciación u orden deejecución, previa aprobación de la garantía única y el registropresupuestal, en todo caso el plazo no podrá exceder del 31 de diciembrede 2022.</v>
      </c>
      <c r="V44" s="1">
        <f>VLOOKUP(Contratos[[#This Row],[NÚMERO CONTRATO]],[1]!Tabla3[#All],123,FALSE)</f>
        <v>44809</v>
      </c>
      <c r="W44" s="1">
        <f>VLOOKUP(Contratos[[#This Row],[NÚMERO CONTRATO]],[1]!Tabla3[#All],124,FALSE)</f>
        <v>44812</v>
      </c>
      <c r="X44" s="1">
        <f>VLOOKUP(Contratos[[#This Row],[NÚMERO CONTRATO]],[1]!Tabla3[#All],126,FALSE)</f>
        <v>44813</v>
      </c>
      <c r="Y44" s="1">
        <f>VLOOKUP(Contratos[[#This Row],[NÚMERO CONTRATO]],[1]!Tabla3[#All],127,FALSE)</f>
        <v>44926</v>
      </c>
    </row>
    <row r="45" spans="2:25" x14ac:dyDescent="0.25">
      <c r="B45">
        <v>2022</v>
      </c>
      <c r="C45">
        <v>220569</v>
      </c>
      <c r="D45" t="s">
        <v>13</v>
      </c>
      <c r="E45" t="s">
        <v>123</v>
      </c>
      <c r="F45" t="s">
        <v>38</v>
      </c>
      <c r="G45" t="s">
        <v>9</v>
      </c>
      <c r="H45" t="s">
        <v>199</v>
      </c>
      <c r="I45" t="s">
        <v>10</v>
      </c>
      <c r="J45" t="s">
        <v>215</v>
      </c>
      <c r="K45" s="14" t="s">
        <v>240</v>
      </c>
      <c r="L45" t="s">
        <v>314</v>
      </c>
      <c r="M45" t="s">
        <v>321</v>
      </c>
      <c r="N45" t="s">
        <v>19</v>
      </c>
      <c r="O45" s="14">
        <v>79154425</v>
      </c>
      <c r="P45" t="s">
        <v>360</v>
      </c>
      <c r="Q45" s="37">
        <v>90000000</v>
      </c>
      <c r="R45" t="s">
        <v>462</v>
      </c>
      <c r="S45" t="s">
        <v>466</v>
      </c>
      <c r="T45" s="14" t="str">
        <f>VLOOKUP(Contratos[[#This Row],[NÚMERO CONTRATO]],[1]!Tabla3[#All],69,FALSE)</f>
        <v>5  Mes(es)</v>
      </c>
      <c r="U45" t="str">
        <f>VLOOKUP(Contratos[[#This Row],[NÚMERO CONTRATO]],[1]!Tabla3[#All],70,FALSE)</f>
        <v>A partir de la suscripción del acta de inicio u orden de ejecuciónprevia aprobación de la garantía única y expedición del registropresupuestal.</v>
      </c>
      <c r="V45" s="1">
        <f>VLOOKUP(Contratos[[#This Row],[NÚMERO CONTRATO]],[1]!Tabla3[#All],123,FALSE)</f>
        <v>44809</v>
      </c>
      <c r="W45" s="1">
        <f>VLOOKUP(Contratos[[#This Row],[NÚMERO CONTRATO]],[1]!Tabla3[#All],124,FALSE)</f>
        <v>44811</v>
      </c>
      <c r="X45" s="1">
        <f>VLOOKUP(Contratos[[#This Row],[NÚMERO CONTRATO]],[1]!Tabla3[#All],126,FALSE)</f>
        <v>44812</v>
      </c>
      <c r="Y45" s="1">
        <f>VLOOKUP(Contratos[[#This Row],[NÚMERO CONTRATO]],[1]!Tabla3[#All],127,FALSE)</f>
        <v>44964</v>
      </c>
    </row>
    <row r="46" spans="2:25" x14ac:dyDescent="0.25">
      <c r="B46">
        <v>2022</v>
      </c>
      <c r="C46">
        <v>220568</v>
      </c>
      <c r="D46" t="s">
        <v>13</v>
      </c>
      <c r="E46" t="s">
        <v>124</v>
      </c>
      <c r="F46" t="s">
        <v>39</v>
      </c>
      <c r="G46" t="s">
        <v>7</v>
      </c>
      <c r="H46" t="s">
        <v>199</v>
      </c>
      <c r="I46" t="s">
        <v>11</v>
      </c>
      <c r="J46" t="s">
        <v>221</v>
      </c>
      <c r="K46" s="14" t="s">
        <v>241</v>
      </c>
      <c r="L46" t="s">
        <v>315</v>
      </c>
      <c r="M46" t="s">
        <v>321</v>
      </c>
      <c r="N46" t="s">
        <v>20</v>
      </c>
      <c r="O46" s="14">
        <v>800039398</v>
      </c>
      <c r="P46" t="s">
        <v>361</v>
      </c>
      <c r="Q46" s="37">
        <v>211877000</v>
      </c>
      <c r="R46" t="s">
        <v>463</v>
      </c>
      <c r="S46" t="s">
        <v>466</v>
      </c>
      <c r="T46" s="14" t="str">
        <f>VLOOKUP(Contratos[[#This Row],[NÚMERO CONTRATO]],[1]!Tabla3[#All],69,FALSE)</f>
        <v>12  Mes(es)</v>
      </c>
      <c r="U46" t="str">
        <f>VLOOKUP(Contratos[[#This Row],[NÚMERO CONTRATO]],[1]!Tabla3[#All],70,FALSE)</f>
        <v>, contados a partir de la suscripción del acta de iniciación u orden deejecución, previa aprobación de la garantía única y expedición delregistro presupuestal.</v>
      </c>
      <c r="V46" s="1">
        <f>VLOOKUP(Contratos[[#This Row],[NÚMERO CONTRATO]],[1]!Tabla3[#All],123,FALSE)</f>
        <v>44810</v>
      </c>
      <c r="W46" s="1">
        <f>VLOOKUP(Contratos[[#This Row],[NÚMERO CONTRATO]],[1]!Tabla3[#All],124,FALSE)</f>
        <v>44833</v>
      </c>
      <c r="X46" s="1">
        <f>VLOOKUP(Contratos[[#This Row],[NÚMERO CONTRATO]],[1]!Tabla3[#All],126,FALSE)</f>
        <v>44837</v>
      </c>
      <c r="Y46" s="1">
        <f>VLOOKUP(Contratos[[#This Row],[NÚMERO CONTRATO]],[1]!Tabla3[#All],127,FALSE)</f>
        <v>45202</v>
      </c>
    </row>
    <row r="47" spans="2:25" x14ac:dyDescent="0.25">
      <c r="B47">
        <v>2022</v>
      </c>
      <c r="C47">
        <v>220570</v>
      </c>
      <c r="D47" t="s">
        <v>13</v>
      </c>
      <c r="E47" t="s">
        <v>125</v>
      </c>
      <c r="F47" t="s">
        <v>40</v>
      </c>
      <c r="G47" t="s">
        <v>9</v>
      </c>
      <c r="H47" t="s">
        <v>199</v>
      </c>
      <c r="I47" t="s">
        <v>10</v>
      </c>
      <c r="J47" t="s">
        <v>217</v>
      </c>
      <c r="K47" s="14" t="s">
        <v>242</v>
      </c>
      <c r="L47" t="s">
        <v>315</v>
      </c>
      <c r="M47" t="s">
        <v>321</v>
      </c>
      <c r="N47" t="s">
        <v>19</v>
      </c>
      <c r="O47" s="14">
        <v>1111744164</v>
      </c>
      <c r="P47" t="s">
        <v>362</v>
      </c>
      <c r="Q47" s="37">
        <v>23846367</v>
      </c>
      <c r="R47" t="s">
        <v>462</v>
      </c>
      <c r="S47" t="s">
        <v>466</v>
      </c>
      <c r="T47" s="14" t="str">
        <f>VLOOKUP(Contratos[[#This Row],[NÚMERO CONTRATO]],[1]!Tabla3[#All],69,FALSE)</f>
        <v>4  Mes(es)  11  Día(s)</v>
      </c>
      <c r="U47" t="str">
        <f>VLOOKUP(Contratos[[#This Row],[NÚMERO CONTRATO]],[1]!Tabla3[#All],70,FALSE)</f>
        <v>contados a partir de la suscripción del acta de iniciación u orden deejecución, previa aprobación de la garantía única y expedición delregistro presupuestal.</v>
      </c>
      <c r="V47" s="1">
        <f>VLOOKUP(Contratos[[#This Row],[NÚMERO CONTRATO]],[1]!Tabla3[#All],123,FALSE)</f>
        <v>44810</v>
      </c>
      <c r="W47" s="1">
        <f>VLOOKUP(Contratos[[#This Row],[NÚMERO CONTRATO]],[1]!Tabla3[#All],124,FALSE)</f>
        <v>44811</v>
      </c>
      <c r="X47" s="1">
        <f>VLOOKUP(Contratos[[#This Row],[NÚMERO CONTRATO]],[1]!Tabla3[#All],126,FALSE)</f>
        <v>44811</v>
      </c>
      <c r="Y47" s="1">
        <f>VLOOKUP(Contratos[[#This Row],[NÚMERO CONTRATO]],[1]!Tabla3[#All],127,FALSE)</f>
        <v>44944</v>
      </c>
    </row>
    <row r="48" spans="2:25" x14ac:dyDescent="0.25">
      <c r="B48">
        <v>2022</v>
      </c>
      <c r="C48">
        <v>220577</v>
      </c>
      <c r="D48" t="s">
        <v>14</v>
      </c>
      <c r="E48" t="s">
        <v>126</v>
      </c>
      <c r="F48" t="s">
        <v>41</v>
      </c>
      <c r="G48" t="s">
        <v>5</v>
      </c>
      <c r="H48" t="s">
        <v>201</v>
      </c>
      <c r="I48" t="s">
        <v>11</v>
      </c>
      <c r="J48" t="s">
        <v>221</v>
      </c>
      <c r="K48" s="14" t="s">
        <v>243</v>
      </c>
      <c r="L48" t="s">
        <v>315</v>
      </c>
      <c r="M48" t="s">
        <v>363</v>
      </c>
      <c r="N48" t="s">
        <v>20</v>
      </c>
      <c r="O48" s="14">
        <v>800198591</v>
      </c>
      <c r="P48" t="s">
        <v>364</v>
      </c>
      <c r="Q48" s="37">
        <v>265968099</v>
      </c>
      <c r="R48" t="s">
        <v>462</v>
      </c>
      <c r="S48" t="s">
        <v>466</v>
      </c>
      <c r="T48" s="14" t="str">
        <f>VLOOKUP(Contratos[[#This Row],[NÚMERO CONTRATO]],[1]!Tabla3[#All],69,FALSE)</f>
        <v>12  Mes(es)</v>
      </c>
      <c r="U48" t="str">
        <f>VLOOKUP(Contratos[[#This Row],[NÚMERO CONTRATO]],[1]!Tabla3[#All],70,FALSE)</f>
        <v>, contados a partir de la generación de la orden de compra, suscripcióndel acta de inicio, previa aprobación de las garantías y expedición delregistro presupuestal.</v>
      </c>
      <c r="V48" s="1">
        <f>VLOOKUP(Contratos[[#This Row],[NÚMERO CONTRATO]],[1]!Tabla3[#All],123,FALSE)</f>
        <v>44810</v>
      </c>
      <c r="W48" s="1">
        <f>VLOOKUP(Contratos[[#This Row],[NÚMERO CONTRATO]],[1]!Tabla3[#All],124,FALSE)</f>
        <v>44830</v>
      </c>
      <c r="X48" s="1">
        <f>VLOOKUP(Contratos[[#This Row],[NÚMERO CONTRATO]],[1]!Tabla3[#All],126,FALSE)</f>
        <v>44830</v>
      </c>
      <c r="Y48" s="1">
        <f>VLOOKUP(Contratos[[#This Row],[NÚMERO CONTRATO]],[1]!Tabla3[#All],127,FALSE)</f>
        <v>45195</v>
      </c>
    </row>
    <row r="49" spans="2:25" x14ac:dyDescent="0.25">
      <c r="B49">
        <v>2022</v>
      </c>
      <c r="C49">
        <v>220571</v>
      </c>
      <c r="D49" t="s">
        <v>13</v>
      </c>
      <c r="E49" t="s">
        <v>127</v>
      </c>
      <c r="F49" t="s">
        <v>42</v>
      </c>
      <c r="G49" t="s">
        <v>9</v>
      </c>
      <c r="H49" t="s">
        <v>199</v>
      </c>
      <c r="I49" t="s">
        <v>10</v>
      </c>
      <c r="J49" t="s">
        <v>222</v>
      </c>
      <c r="K49" s="14" t="s">
        <v>244</v>
      </c>
      <c r="L49" t="s">
        <v>315</v>
      </c>
      <c r="M49" t="s">
        <v>321</v>
      </c>
      <c r="N49" t="s">
        <v>19</v>
      </c>
      <c r="O49" s="14">
        <v>52500234</v>
      </c>
      <c r="P49" t="s">
        <v>365</v>
      </c>
      <c r="Q49" s="37">
        <v>32565000</v>
      </c>
      <c r="R49" t="s">
        <v>462</v>
      </c>
      <c r="S49" t="s">
        <v>466</v>
      </c>
      <c r="T49" s="14" t="str">
        <f>VLOOKUP(Contratos[[#This Row],[NÚMERO CONTRATO]],[1]!Tabla3[#All],69,FALSE)</f>
        <v>5  Mes(es)</v>
      </c>
      <c r="U49" t="str">
        <f>VLOOKUP(Contratos[[#This Row],[NÚMERO CONTRATO]],[1]!Tabla3[#All],70,FALSE)</f>
        <v>A partir de la suscripción del acta de inicio u orden deejecución, previa aprobación de la garantía única y expedición delregistro presupuestal. En todo caso, el plazo no podrá exceder el 31 dediciembre de 2022.</v>
      </c>
      <c r="V49" s="1">
        <f>VLOOKUP(Contratos[[#This Row],[NÚMERO CONTRATO]],[1]!Tabla3[#All],123,FALSE)</f>
        <v>44811</v>
      </c>
      <c r="W49" s="1">
        <f>VLOOKUP(Contratos[[#This Row],[NÚMERO CONTRATO]],[1]!Tabla3[#All],124,FALSE)</f>
        <v>44813</v>
      </c>
      <c r="X49" s="1">
        <f>VLOOKUP(Contratos[[#This Row],[NÚMERO CONTRATO]],[1]!Tabla3[#All],126,FALSE)</f>
        <v>44816</v>
      </c>
      <c r="Y49" s="1">
        <f>VLOOKUP(Contratos[[#This Row],[NÚMERO CONTRATO]],[1]!Tabla3[#All],127,FALSE)</f>
        <v>44926</v>
      </c>
    </row>
    <row r="50" spans="2:25" x14ac:dyDescent="0.25">
      <c r="B50">
        <v>2022</v>
      </c>
      <c r="C50">
        <v>220572</v>
      </c>
      <c r="D50" t="s">
        <v>13</v>
      </c>
      <c r="E50" t="s">
        <v>127</v>
      </c>
      <c r="F50" t="s">
        <v>42</v>
      </c>
      <c r="G50" t="s">
        <v>9</v>
      </c>
      <c r="H50" t="s">
        <v>199</v>
      </c>
      <c r="I50" t="s">
        <v>10</v>
      </c>
      <c r="J50" t="s">
        <v>222</v>
      </c>
      <c r="K50" s="14" t="s">
        <v>244</v>
      </c>
      <c r="L50" t="s">
        <v>315</v>
      </c>
      <c r="M50" t="s">
        <v>321</v>
      </c>
      <c r="N50" t="s">
        <v>19</v>
      </c>
      <c r="O50" s="14">
        <v>52478358</v>
      </c>
      <c r="P50" t="s">
        <v>366</v>
      </c>
      <c r="Q50" s="37">
        <v>32565000</v>
      </c>
      <c r="R50" t="s">
        <v>462</v>
      </c>
      <c r="S50" t="s">
        <v>466</v>
      </c>
      <c r="T50" s="14" t="str">
        <f>VLOOKUP(Contratos[[#This Row],[NÚMERO CONTRATO]],[1]!Tabla3[#All],69,FALSE)</f>
        <v>5  Mes(es)</v>
      </c>
      <c r="U50" t="str">
        <f>VLOOKUP(Contratos[[#This Row],[NÚMERO CONTRATO]],[1]!Tabla3[#All],70,FALSE)</f>
        <v>A partir de la suscripción del acta de inicio u orden deejecución, previa aprobación de la garantía única y expedición delregistro presupuestal. En todo caso, el plazo no podrá exceder el 31 dediciembre de 2022.</v>
      </c>
      <c r="V50" s="1">
        <f>VLOOKUP(Contratos[[#This Row],[NÚMERO CONTRATO]],[1]!Tabla3[#All],123,FALSE)</f>
        <v>44812</v>
      </c>
      <c r="W50" s="1">
        <f>VLOOKUP(Contratos[[#This Row],[NÚMERO CONTRATO]],[1]!Tabla3[#All],124,FALSE)</f>
        <v>44813</v>
      </c>
      <c r="X50" s="1">
        <f>VLOOKUP(Contratos[[#This Row],[NÚMERO CONTRATO]],[1]!Tabla3[#All],126,FALSE)</f>
        <v>44816</v>
      </c>
      <c r="Y50" s="1">
        <f>VLOOKUP(Contratos[[#This Row],[NÚMERO CONTRATO]],[1]!Tabla3[#All],127,FALSE)</f>
        <v>44926</v>
      </c>
    </row>
    <row r="51" spans="2:25" x14ac:dyDescent="0.25">
      <c r="B51">
        <v>2022</v>
      </c>
      <c r="C51">
        <v>220573</v>
      </c>
      <c r="D51" t="s">
        <v>13</v>
      </c>
      <c r="E51" t="s">
        <v>128</v>
      </c>
      <c r="F51" t="s">
        <v>43</v>
      </c>
      <c r="G51" t="s">
        <v>1</v>
      </c>
      <c r="H51" t="s">
        <v>199</v>
      </c>
      <c r="I51" t="s">
        <v>10</v>
      </c>
      <c r="J51" t="s">
        <v>219</v>
      </c>
      <c r="K51" s="14" t="s">
        <v>245</v>
      </c>
      <c r="L51" t="s">
        <v>315</v>
      </c>
      <c r="M51" t="s">
        <v>321</v>
      </c>
      <c r="N51" t="s">
        <v>20</v>
      </c>
      <c r="O51" s="14">
        <v>800177588</v>
      </c>
      <c r="P51" t="s">
        <v>367</v>
      </c>
      <c r="Q51" s="37">
        <v>75700008</v>
      </c>
      <c r="R51" t="s">
        <v>462</v>
      </c>
      <c r="S51" t="s">
        <v>466</v>
      </c>
      <c r="T51" s="14" t="str">
        <f>VLOOKUP(Contratos[[#This Row],[NÚMERO CONTRATO]],[1]!Tabla3[#All],69,FALSE)</f>
        <v>12  Mes(es)</v>
      </c>
      <c r="U51" t="str">
        <f>VLOOKUP(Contratos[[#This Row],[NÚMERO CONTRATO]],[1]!Tabla3[#All],70,FALSE)</f>
        <v>, contados a partir de la suscripción del acta de iniciación u orden deejecución, previa aprobación de la garantía única y expedición delregistro presupuestal.</v>
      </c>
      <c r="V51" s="1">
        <f>VLOOKUP(Contratos[[#This Row],[NÚMERO CONTRATO]],[1]!Tabla3[#All],123,FALSE)</f>
        <v>44812</v>
      </c>
      <c r="W51" s="1">
        <f>VLOOKUP(Contratos[[#This Row],[NÚMERO CONTRATO]],[1]!Tabla3[#All],124,FALSE)</f>
        <v>44817</v>
      </c>
      <c r="X51" s="1">
        <f>VLOOKUP(Contratos[[#This Row],[NÚMERO CONTRATO]],[1]!Tabla3[#All],126,FALSE)</f>
        <v>44817</v>
      </c>
      <c r="Y51" s="1">
        <f>VLOOKUP(Contratos[[#This Row],[NÚMERO CONTRATO]],[1]!Tabla3[#All],127,FALSE)</f>
        <v>45181</v>
      </c>
    </row>
    <row r="52" spans="2:25" x14ac:dyDescent="0.25">
      <c r="B52">
        <v>2022</v>
      </c>
      <c r="C52">
        <v>220574</v>
      </c>
      <c r="D52" t="s">
        <v>13</v>
      </c>
      <c r="E52" t="s">
        <v>129</v>
      </c>
      <c r="F52" t="s">
        <v>44</v>
      </c>
      <c r="G52" t="s">
        <v>198</v>
      </c>
      <c r="H52" t="s">
        <v>202</v>
      </c>
      <c r="I52" t="s">
        <v>11</v>
      </c>
      <c r="J52" t="s">
        <v>221</v>
      </c>
      <c r="K52" s="14" t="s">
        <v>246</v>
      </c>
      <c r="L52" t="s">
        <v>314</v>
      </c>
      <c r="M52" t="s">
        <v>353</v>
      </c>
      <c r="N52" t="s">
        <v>20</v>
      </c>
      <c r="O52" s="14">
        <v>901630586</v>
      </c>
      <c r="P52" t="s">
        <v>368</v>
      </c>
      <c r="Q52" s="37">
        <v>249907970</v>
      </c>
      <c r="R52" t="s">
        <v>462</v>
      </c>
      <c r="S52" t="s">
        <v>466</v>
      </c>
      <c r="T52" s="14" t="str">
        <f>VLOOKUP(Contratos[[#This Row],[NÚMERO CONTRATO]],[1]!Tabla3[#All],69,FALSE)</f>
        <v>6  Mes(es)</v>
      </c>
      <c r="U52" t="str">
        <f>VLOOKUP(Contratos[[#This Row],[NÚMERO CONTRATO]],[1]!Tabla3[#All],70,FALSE)</f>
        <v>contados a partir de la suscripción del acta de inicio u orden deejecución, previa aprobación de las garantías y expedición del registropresupuestal.</v>
      </c>
      <c r="V52" s="1">
        <f>VLOOKUP(Contratos[[#This Row],[NÚMERO CONTRATO]],[1]!Tabla3[#All],123,FALSE)</f>
        <v>44813</v>
      </c>
      <c r="W52" s="1">
        <f>VLOOKUP(Contratos[[#This Row],[NÚMERO CONTRATO]],[1]!Tabla3[#All],124,FALSE)</f>
        <v>44839</v>
      </c>
      <c r="X52" s="1">
        <v>1</v>
      </c>
      <c r="Y52" s="1">
        <v>1</v>
      </c>
    </row>
    <row r="53" spans="2:25" x14ac:dyDescent="0.25">
      <c r="B53">
        <v>2022</v>
      </c>
      <c r="C53">
        <v>220578</v>
      </c>
      <c r="D53" t="s">
        <v>13</v>
      </c>
      <c r="E53" t="s">
        <v>130</v>
      </c>
      <c r="F53" t="s">
        <v>45</v>
      </c>
      <c r="G53" t="s">
        <v>9</v>
      </c>
      <c r="H53" t="s">
        <v>199</v>
      </c>
      <c r="I53" t="s">
        <v>10</v>
      </c>
      <c r="J53" t="s">
        <v>223</v>
      </c>
      <c r="K53" s="14" t="s">
        <v>247</v>
      </c>
      <c r="L53" t="s">
        <v>315</v>
      </c>
      <c r="M53" t="s">
        <v>321</v>
      </c>
      <c r="N53" t="s">
        <v>19</v>
      </c>
      <c r="O53" s="14">
        <v>1032381290</v>
      </c>
      <c r="P53" t="s">
        <v>369</v>
      </c>
      <c r="Q53" s="37">
        <v>15924000</v>
      </c>
      <c r="R53" t="s">
        <v>462</v>
      </c>
      <c r="S53" t="s">
        <v>466</v>
      </c>
      <c r="T53" s="14" t="str">
        <f>VLOOKUP(Contratos[[#This Row],[NÚMERO CONTRATO]],[1]!Tabla3[#All],69,FALSE)</f>
        <v>4  Mes(es)</v>
      </c>
      <c r="U53" t="str">
        <f>VLOOKUP(Contratos[[#This Row],[NÚMERO CONTRATO]],[1]!Tabla3[#All],70,FALSE)</f>
        <v>contados a partir de la suscripción del acta de iniciación u orden deejecución, previa aprobación de la garantía única y expedición delregistro presupuestal</v>
      </c>
      <c r="V53" s="1">
        <f>VLOOKUP(Contratos[[#This Row],[NÚMERO CONTRATO]],[1]!Tabla3[#All],123,FALSE)</f>
        <v>44813</v>
      </c>
      <c r="W53" s="1">
        <f>VLOOKUP(Contratos[[#This Row],[NÚMERO CONTRATO]],[1]!Tabla3[#All],124,FALSE)</f>
        <v>44814</v>
      </c>
      <c r="X53" s="1">
        <f>VLOOKUP(Contratos[[#This Row],[NÚMERO CONTRATO]],[1]!Tabla3[#All],126,FALSE)</f>
        <v>44816</v>
      </c>
      <c r="Y53" s="1">
        <f>VLOOKUP(Contratos[[#This Row],[NÚMERO CONTRATO]],[1]!Tabla3[#All],127,FALSE)</f>
        <v>44937</v>
      </c>
    </row>
    <row r="54" spans="2:25" x14ac:dyDescent="0.25">
      <c r="B54">
        <v>2022</v>
      </c>
      <c r="C54">
        <v>220575</v>
      </c>
      <c r="D54" t="s">
        <v>13</v>
      </c>
      <c r="E54" t="s">
        <v>131</v>
      </c>
      <c r="F54" t="s">
        <v>46</v>
      </c>
      <c r="G54" t="s">
        <v>9</v>
      </c>
      <c r="H54" t="s">
        <v>199</v>
      </c>
      <c r="I54" t="s">
        <v>10</v>
      </c>
      <c r="J54" t="s">
        <v>217</v>
      </c>
      <c r="K54" s="14" t="s">
        <v>248</v>
      </c>
      <c r="L54" t="s">
        <v>315</v>
      </c>
      <c r="M54" t="s">
        <v>321</v>
      </c>
      <c r="N54" t="s">
        <v>19</v>
      </c>
      <c r="O54" s="14">
        <v>1018424019</v>
      </c>
      <c r="P54" t="s">
        <v>370</v>
      </c>
      <c r="Q54" s="37">
        <v>21844000</v>
      </c>
      <c r="R54" t="s">
        <v>462</v>
      </c>
      <c r="S54" t="s">
        <v>466</v>
      </c>
      <c r="T54" s="14" t="str">
        <f>VLOOKUP(Contratos[[#This Row],[NÚMERO CONTRATO]],[1]!Tabla3[#All],69,FALSE)</f>
        <v>4  Mes(es)</v>
      </c>
      <c r="U54" t="str">
        <f>VLOOKUP(Contratos[[#This Row],[NÚMERO CONTRATO]],[1]!Tabla3[#All],70,FALSE)</f>
        <v>contados a partir de la suscripción del acta de iniciación u orden deejecución, previa aprobación de la garantía única y expedición delregistro presupuestal. En todo caso el plazo de ejecución no podrásuperar el 31 de diciembre de 2022.</v>
      </c>
      <c r="V54" s="1">
        <f>VLOOKUP(Contratos[[#This Row],[NÚMERO CONTRATO]],[1]!Tabla3[#All],123,FALSE)</f>
        <v>44816</v>
      </c>
      <c r="W54" s="1">
        <f>VLOOKUP(Contratos[[#This Row],[NÚMERO CONTRATO]],[1]!Tabla3[#All],124,FALSE)</f>
        <v>44817</v>
      </c>
      <c r="X54" s="1">
        <f>VLOOKUP(Contratos[[#This Row],[NÚMERO CONTRATO]],[1]!Tabla3[#All],126,FALSE)</f>
        <v>44817</v>
      </c>
      <c r="Y54" s="1">
        <f>VLOOKUP(Contratos[[#This Row],[NÚMERO CONTRATO]],[1]!Tabla3[#All],127,FALSE)</f>
        <v>44926</v>
      </c>
    </row>
    <row r="55" spans="2:25" x14ac:dyDescent="0.25">
      <c r="B55">
        <v>2022</v>
      </c>
      <c r="C55">
        <v>220576</v>
      </c>
      <c r="D55" t="s">
        <v>13</v>
      </c>
      <c r="E55" t="s">
        <v>131</v>
      </c>
      <c r="F55" t="s">
        <v>46</v>
      </c>
      <c r="G55" t="s">
        <v>9</v>
      </c>
      <c r="H55" t="s">
        <v>199</v>
      </c>
      <c r="I55" t="s">
        <v>10</v>
      </c>
      <c r="J55" t="s">
        <v>217</v>
      </c>
      <c r="K55" s="14" t="s">
        <v>248</v>
      </c>
      <c r="L55" t="s">
        <v>315</v>
      </c>
      <c r="M55" t="s">
        <v>321</v>
      </c>
      <c r="N55" t="s">
        <v>19</v>
      </c>
      <c r="O55" s="14">
        <v>29109437</v>
      </c>
      <c r="P55" t="s">
        <v>371</v>
      </c>
      <c r="Q55" s="37">
        <v>21844000</v>
      </c>
      <c r="R55" t="s">
        <v>464</v>
      </c>
      <c r="S55" t="s">
        <v>466</v>
      </c>
      <c r="T55" s="14" t="str">
        <f>VLOOKUP(Contratos[[#This Row],[NÚMERO CONTRATO]],[1]!Tabla3[#All],69,FALSE)</f>
        <v>4  Mes(es)</v>
      </c>
      <c r="U55" t="str">
        <f>VLOOKUP(Contratos[[#This Row],[NÚMERO CONTRATO]],[1]!Tabla3[#All],70,FALSE)</f>
        <v>contados a partir de la suscripción del acta de iniciación u orden deejecución, previa aprobación de la garantía única y expedición delregistro presupuestal. En todo caso el plazo de ejecución no podrásuperar el 31 de diciembre de 2022.</v>
      </c>
      <c r="V55" s="1">
        <f>VLOOKUP(Contratos[[#This Row],[NÚMERO CONTRATO]],[1]!Tabla3[#All],123,FALSE)</f>
        <v>44816</v>
      </c>
      <c r="W55" s="1">
        <f>VLOOKUP(Contratos[[#This Row],[NÚMERO CONTRATO]],[1]!Tabla3[#All],124,FALSE)</f>
        <v>44817</v>
      </c>
      <c r="X55" s="1">
        <f>VLOOKUP(Contratos[[#This Row],[NÚMERO CONTRATO]],[1]!Tabla3[#All],126,FALSE)</f>
        <v>44817</v>
      </c>
      <c r="Y55" s="1">
        <f>VLOOKUP(Contratos[[#This Row],[NÚMERO CONTRATO]],[1]!Tabla3[#All],127,FALSE)</f>
        <v>44926</v>
      </c>
    </row>
    <row r="56" spans="2:25" x14ac:dyDescent="0.25">
      <c r="B56">
        <v>2022</v>
      </c>
      <c r="C56">
        <v>220579</v>
      </c>
      <c r="D56" t="s">
        <v>13</v>
      </c>
      <c r="E56" t="s">
        <v>132</v>
      </c>
      <c r="F56" t="s">
        <v>47</v>
      </c>
      <c r="G56" t="s">
        <v>9</v>
      </c>
      <c r="H56" t="s">
        <v>199</v>
      </c>
      <c r="I56" t="s">
        <v>11</v>
      </c>
      <c r="J56" t="s">
        <v>221</v>
      </c>
      <c r="K56" s="14" t="s">
        <v>249</v>
      </c>
      <c r="L56" t="s">
        <v>315</v>
      </c>
      <c r="M56" t="s">
        <v>321</v>
      </c>
      <c r="N56" t="s">
        <v>19</v>
      </c>
      <c r="O56" s="14">
        <v>1098714028</v>
      </c>
      <c r="P56" t="s">
        <v>372</v>
      </c>
      <c r="Q56" s="37">
        <v>25080000</v>
      </c>
      <c r="R56" t="s">
        <v>462</v>
      </c>
      <c r="S56" t="s">
        <v>466</v>
      </c>
      <c r="T56" s="14" t="str">
        <f>VLOOKUP(Contratos[[#This Row],[NÚMERO CONTRATO]],[1]!Tabla3[#All],69,FALSE)</f>
        <v>5  Mes(es)</v>
      </c>
      <c r="U56" t="str">
        <f>VLOOKUP(Contratos[[#This Row],[NÚMERO CONTRATO]],[1]!Tabla3[#All],70,FALSE)</f>
        <v>5 MESES Contados a partir de la suscripción del acta de inicio previaexpedición del registro presupuestal y aprobación de las garantías queamparan el contrato.</v>
      </c>
      <c r="V56" s="1">
        <f>VLOOKUP(Contratos[[#This Row],[NÚMERO CONTRATO]],[1]!Tabla3[#All],123,FALSE)</f>
        <v>44818</v>
      </c>
      <c r="W56" s="1">
        <f>VLOOKUP(Contratos[[#This Row],[NÚMERO CONTRATO]],[1]!Tabla3[#All],124,FALSE)</f>
        <v>44823</v>
      </c>
      <c r="X56" s="1">
        <f>VLOOKUP(Contratos[[#This Row],[NÚMERO CONTRATO]],[1]!Tabla3[#All],126,FALSE)</f>
        <v>44823</v>
      </c>
      <c r="Y56" s="1">
        <f>VLOOKUP(Contratos[[#This Row],[NÚMERO CONTRATO]],[1]!Tabla3[#All],127,FALSE)</f>
        <v>44976</v>
      </c>
    </row>
    <row r="57" spans="2:25" x14ac:dyDescent="0.25">
      <c r="B57">
        <v>2022</v>
      </c>
      <c r="C57">
        <v>220581</v>
      </c>
      <c r="D57" t="s">
        <v>13</v>
      </c>
      <c r="E57" t="s">
        <v>133</v>
      </c>
      <c r="F57" t="s">
        <v>48</v>
      </c>
      <c r="G57" t="s">
        <v>1</v>
      </c>
      <c r="H57" t="s">
        <v>199</v>
      </c>
      <c r="I57" t="s">
        <v>11</v>
      </c>
      <c r="J57" t="s">
        <v>221</v>
      </c>
      <c r="K57" s="14" t="s">
        <v>250</v>
      </c>
      <c r="L57" t="s">
        <v>315</v>
      </c>
      <c r="M57" t="s">
        <v>363</v>
      </c>
      <c r="N57" t="s">
        <v>20</v>
      </c>
      <c r="O57" s="14">
        <v>830112518</v>
      </c>
      <c r="P57" t="s">
        <v>373</v>
      </c>
      <c r="Q57" s="37">
        <v>50000000</v>
      </c>
      <c r="R57" t="s">
        <v>462</v>
      </c>
      <c r="S57" t="s">
        <v>466</v>
      </c>
      <c r="T57" s="14" t="str">
        <f>VLOOKUP(Contratos[[#This Row],[NÚMERO CONTRATO]],[1]!Tabla3[#All],69,FALSE)</f>
        <v>7  Mes(es)</v>
      </c>
      <c r="U57" t="str">
        <f>VLOOKUP(Contratos[[#This Row],[NÚMERO CONTRATO]],[1]!Tabla3[#All],70,FALSE)</f>
        <v>, contados a partir de la suscripción del acta de iniciación u orden deejecución, previa aprobación de la garantía única y expedición delregistro presupuestal.</v>
      </c>
      <c r="V57" s="1">
        <f>VLOOKUP(Contratos[[#This Row],[NÚMERO CONTRATO]],[1]!Tabla3[#All],123,FALSE)</f>
        <v>44818</v>
      </c>
      <c r="W57" s="1">
        <f>VLOOKUP(Contratos[[#This Row],[NÚMERO CONTRATO]],[1]!Tabla3[#All],124,FALSE)</f>
        <v>44825</v>
      </c>
      <c r="X57" s="1">
        <v>1</v>
      </c>
      <c r="Y57" s="1">
        <v>1</v>
      </c>
    </row>
    <row r="58" spans="2:25" x14ac:dyDescent="0.25">
      <c r="B58">
        <v>2022</v>
      </c>
      <c r="C58">
        <v>220583</v>
      </c>
      <c r="D58" t="s">
        <v>13</v>
      </c>
      <c r="E58" t="s">
        <v>134</v>
      </c>
      <c r="F58" t="s">
        <v>49</v>
      </c>
      <c r="G58" t="s">
        <v>9</v>
      </c>
      <c r="H58" t="s">
        <v>199</v>
      </c>
      <c r="I58" t="s">
        <v>10</v>
      </c>
      <c r="J58" t="s">
        <v>223</v>
      </c>
      <c r="K58" s="14" t="s">
        <v>251</v>
      </c>
      <c r="L58" t="s">
        <v>315</v>
      </c>
      <c r="M58" t="s">
        <v>321</v>
      </c>
      <c r="N58" t="s">
        <v>19</v>
      </c>
      <c r="O58" s="14">
        <v>39781764</v>
      </c>
      <c r="P58" t="s">
        <v>374</v>
      </c>
      <c r="Q58" s="37">
        <v>35496000</v>
      </c>
      <c r="R58" t="s">
        <v>462</v>
      </c>
      <c r="S58" t="s">
        <v>466</v>
      </c>
      <c r="T58" s="14" t="str">
        <f>VLOOKUP(Contratos[[#This Row],[NÚMERO CONTRATO]],[1]!Tabla3[#All],69,FALSE)</f>
        <v>4  Mes(es)  15  Día(s)</v>
      </c>
      <c r="U58" t="str">
        <f>VLOOKUP(Contratos[[#This Row],[NÚMERO CONTRATO]],[1]!Tabla3[#All],70,FALSE)</f>
        <v>contados a partir de la suscripción del acta de iniciación u orden deejecución, previa aprobación de la garantía única y expedición delregistro presupuestal.</v>
      </c>
      <c r="V58" s="1">
        <f>VLOOKUP(Contratos[[#This Row],[NÚMERO CONTRATO]],[1]!Tabla3[#All],123,FALSE)</f>
        <v>44818</v>
      </c>
      <c r="W58" s="1">
        <f>VLOOKUP(Contratos[[#This Row],[NÚMERO CONTRATO]],[1]!Tabla3[#All],124,FALSE)</f>
        <v>44823</v>
      </c>
      <c r="X58" s="1">
        <f>VLOOKUP(Contratos[[#This Row],[NÚMERO CONTRATO]],[1]!Tabla3[#All],126,FALSE)</f>
        <v>44820</v>
      </c>
      <c r="Y58" s="1">
        <f>VLOOKUP(Contratos[[#This Row],[NÚMERO CONTRATO]],[1]!Tabla3[#All],127,FALSE)</f>
        <v>44957</v>
      </c>
    </row>
    <row r="59" spans="2:25" x14ac:dyDescent="0.25">
      <c r="B59">
        <v>2022</v>
      </c>
      <c r="C59">
        <v>220584</v>
      </c>
      <c r="D59" t="s">
        <v>13</v>
      </c>
      <c r="E59" t="s">
        <v>135</v>
      </c>
      <c r="F59" t="s">
        <v>50</v>
      </c>
      <c r="G59" t="s">
        <v>4</v>
      </c>
      <c r="H59" t="s">
        <v>199</v>
      </c>
      <c r="I59" t="s">
        <v>10</v>
      </c>
      <c r="J59" t="s">
        <v>224</v>
      </c>
      <c r="K59" s="14" t="s">
        <v>252</v>
      </c>
      <c r="L59" t="s">
        <v>314</v>
      </c>
      <c r="M59" t="s">
        <v>321</v>
      </c>
      <c r="N59" t="s">
        <v>20</v>
      </c>
      <c r="O59" s="14">
        <v>900684554</v>
      </c>
      <c r="P59" t="s">
        <v>375</v>
      </c>
      <c r="Q59" s="37">
        <v>52060000</v>
      </c>
      <c r="R59" t="s">
        <v>462</v>
      </c>
      <c r="S59" t="s">
        <v>466</v>
      </c>
      <c r="T59" s="14" t="str">
        <f>VLOOKUP(Contratos[[#This Row],[NÚMERO CONTRATO]],[1]!Tabla3[#All],69,FALSE)</f>
        <v>5  Mes(es)</v>
      </c>
      <c r="U59" t="str">
        <f>VLOOKUP(Contratos[[#This Row],[NÚMERO CONTRATO]],[1]!Tabla3[#All],70,FALSE)</f>
        <v>y/o hasta agotar recursos, lo primero que ocurra, contados a partir dela suscripción del acta de inicio previa expedición del registropresupuestal y aprobación de la(s) garantía(s) que ampara(n) elcontrato.</v>
      </c>
      <c r="V59" s="1">
        <f>VLOOKUP(Contratos[[#This Row],[NÚMERO CONTRATO]],[1]!Tabla3[#All],123,FALSE)</f>
        <v>44818</v>
      </c>
      <c r="W59" s="1">
        <f>VLOOKUP(Contratos[[#This Row],[NÚMERO CONTRATO]],[1]!Tabla3[#All],124,FALSE)</f>
        <v>44823</v>
      </c>
      <c r="X59" s="1">
        <f>VLOOKUP(Contratos[[#This Row],[NÚMERO CONTRATO]],[1]!Tabla3[#All],126,FALSE)</f>
        <v>44826</v>
      </c>
      <c r="Y59" s="1">
        <f>VLOOKUP(Contratos[[#This Row],[NÚMERO CONTRATO]],[1]!Tabla3[#All],127,FALSE)</f>
        <v>44979</v>
      </c>
    </row>
    <row r="60" spans="2:25" x14ac:dyDescent="0.25">
      <c r="B60">
        <v>2022</v>
      </c>
      <c r="C60">
        <v>220608</v>
      </c>
      <c r="D60" t="s">
        <v>14</v>
      </c>
      <c r="E60" t="s">
        <v>136</v>
      </c>
      <c r="F60" t="s">
        <v>51</v>
      </c>
      <c r="G60" t="s">
        <v>12</v>
      </c>
      <c r="H60" t="s">
        <v>200</v>
      </c>
      <c r="I60" t="s">
        <v>10</v>
      </c>
      <c r="J60" t="s">
        <v>225</v>
      </c>
      <c r="K60" s="14" t="s">
        <v>253</v>
      </c>
      <c r="L60" t="s">
        <v>315</v>
      </c>
      <c r="M60" t="s">
        <v>321</v>
      </c>
      <c r="N60" t="s">
        <v>20</v>
      </c>
      <c r="O60" s="14">
        <v>830037946</v>
      </c>
      <c r="P60" t="s">
        <v>376</v>
      </c>
      <c r="Q60" s="37">
        <v>29985652</v>
      </c>
      <c r="R60" t="s">
        <v>462</v>
      </c>
      <c r="S60" t="s">
        <v>467</v>
      </c>
      <c r="T60" s="14" t="str">
        <f>VLOOKUP(Contratos[[#This Row],[NÚMERO CONTRATO]],[1]!Tabla3[#All],69,FALSE)</f>
        <v>1  Mes(es)</v>
      </c>
      <c r="U60" t="s">
        <v>469</v>
      </c>
      <c r="V60" s="1">
        <f>VLOOKUP(Contratos[[#This Row],[NÚMERO CONTRATO]],[1]!Tabla3[#All],123,FALSE)</f>
        <v>44818</v>
      </c>
      <c r="W60" s="1">
        <f>VLOOKUP(Contratos[[#This Row],[NÚMERO CONTRATO]],[1]!Tabla3[#All],124,FALSE)</f>
        <v>44825</v>
      </c>
      <c r="X60" s="1">
        <f>VLOOKUP(Contratos[[#This Row],[NÚMERO CONTRATO]],[1]!Tabla3[#All],126,FALSE)</f>
        <v>44818</v>
      </c>
      <c r="Y60" s="1">
        <f>VLOOKUP(Contratos[[#This Row],[NÚMERO CONTRATO]],[1]!Tabla3[#All],127,FALSE)</f>
        <v>44847</v>
      </c>
    </row>
    <row r="61" spans="2:25" x14ac:dyDescent="0.25">
      <c r="B61">
        <v>2022</v>
      </c>
      <c r="C61">
        <v>220582</v>
      </c>
      <c r="D61" t="s">
        <v>13</v>
      </c>
      <c r="E61" t="s">
        <v>137</v>
      </c>
      <c r="F61" t="s">
        <v>52</v>
      </c>
      <c r="G61" t="s">
        <v>4</v>
      </c>
      <c r="H61" t="s">
        <v>199</v>
      </c>
      <c r="I61" t="s">
        <v>11</v>
      </c>
      <c r="J61" t="s">
        <v>221</v>
      </c>
      <c r="K61" s="14" t="s">
        <v>254</v>
      </c>
      <c r="L61" t="s">
        <v>315</v>
      </c>
      <c r="M61" t="s">
        <v>321</v>
      </c>
      <c r="N61" t="s">
        <v>20</v>
      </c>
      <c r="O61" s="14">
        <v>900519343</v>
      </c>
      <c r="P61" t="s">
        <v>377</v>
      </c>
      <c r="Q61" s="37">
        <v>800000</v>
      </c>
      <c r="R61" t="s">
        <v>462</v>
      </c>
      <c r="S61" t="s">
        <v>466</v>
      </c>
      <c r="T61" s="14" t="str">
        <f>VLOOKUP(Contratos[[#This Row],[NÚMERO CONTRATO]],[1]!Tabla3[#All],69,FALSE)</f>
        <v>3  Mes(es)</v>
      </c>
      <c r="U61" t="str">
        <f>VLOOKUP(Contratos[[#This Row],[NÚMERO CONTRATO]],[1]!Tabla3[#All],70,FALSE)</f>
        <v>Contados a partir de la suscripción del acta de inicio previa expedicióndel registro presupuestal y aprobación de las garantías que amparan elcontrato.</v>
      </c>
      <c r="V61" s="1">
        <f>VLOOKUP(Contratos[[#This Row],[NÚMERO CONTRATO]],[1]!Tabla3[#All],123,FALSE)</f>
        <v>44819</v>
      </c>
      <c r="W61" s="1">
        <f>VLOOKUP(Contratos[[#This Row],[NÚMERO CONTRATO]],[1]!Tabla3[#All],124,FALSE)</f>
        <v>44832</v>
      </c>
      <c r="X61" s="1">
        <f>VLOOKUP(Contratos[[#This Row],[NÚMERO CONTRATO]],[1]!Tabla3[#All],126,FALSE)</f>
        <v>44837</v>
      </c>
      <c r="Y61" s="1">
        <f>VLOOKUP(Contratos[[#This Row],[NÚMERO CONTRATO]],[1]!Tabla3[#All],127,FALSE)</f>
        <v>44929</v>
      </c>
    </row>
    <row r="62" spans="2:25" x14ac:dyDescent="0.25">
      <c r="B62">
        <v>2022</v>
      </c>
      <c r="C62">
        <v>220586</v>
      </c>
      <c r="D62" t="s">
        <v>13</v>
      </c>
      <c r="E62" t="s">
        <v>138</v>
      </c>
      <c r="F62" t="s">
        <v>53</v>
      </c>
      <c r="G62" t="s">
        <v>4</v>
      </c>
      <c r="H62" t="s">
        <v>199</v>
      </c>
      <c r="I62" t="s">
        <v>10</v>
      </c>
      <c r="J62" t="s">
        <v>226</v>
      </c>
      <c r="K62" s="14" t="s">
        <v>255</v>
      </c>
      <c r="L62" t="s">
        <v>315</v>
      </c>
      <c r="M62" t="s">
        <v>321</v>
      </c>
      <c r="N62" t="s">
        <v>20</v>
      </c>
      <c r="O62" s="14">
        <v>900307711</v>
      </c>
      <c r="P62" t="s">
        <v>378</v>
      </c>
      <c r="Q62" s="37">
        <v>8791506</v>
      </c>
      <c r="R62" t="s">
        <v>462</v>
      </c>
      <c r="S62" t="s">
        <v>466</v>
      </c>
      <c r="T62" s="14" t="str">
        <f>VLOOKUP(Contratos[[#This Row],[NÚMERO CONTRATO]],[1]!Tabla3[#All],69,FALSE)</f>
        <v>6  Mes(es)</v>
      </c>
      <c r="U62" t="s">
        <v>468</v>
      </c>
      <c r="V62" s="1">
        <f>VLOOKUP(Contratos[[#This Row],[NÚMERO CONTRATO]],[1]!Tabla3[#All],123,FALSE)</f>
        <v>44820</v>
      </c>
      <c r="W62" s="1">
        <f>VLOOKUP(Contratos[[#This Row],[NÚMERO CONTRATO]],[1]!Tabla3[#All],124,FALSE)</f>
        <v>44825</v>
      </c>
      <c r="X62" s="1">
        <f>VLOOKUP(Contratos[[#This Row],[NÚMERO CONTRATO]],[1]!Tabla3[#All],126,FALSE)</f>
        <v>44826</v>
      </c>
      <c r="Y62" s="1">
        <f>VLOOKUP(Contratos[[#This Row],[NÚMERO CONTRATO]],[1]!Tabla3[#All],127,FALSE)</f>
        <v>44642</v>
      </c>
    </row>
    <row r="63" spans="2:25" x14ac:dyDescent="0.25">
      <c r="B63">
        <v>2022</v>
      </c>
      <c r="C63">
        <v>220587</v>
      </c>
      <c r="D63" t="s">
        <v>13</v>
      </c>
      <c r="E63" t="s">
        <v>139</v>
      </c>
      <c r="F63" t="s">
        <v>54</v>
      </c>
      <c r="G63" t="s">
        <v>9</v>
      </c>
      <c r="H63" t="s">
        <v>199</v>
      </c>
      <c r="I63" t="s">
        <v>10</v>
      </c>
      <c r="J63" t="s">
        <v>227</v>
      </c>
      <c r="K63" s="14" t="s">
        <v>256</v>
      </c>
      <c r="L63" t="s">
        <v>315</v>
      </c>
      <c r="M63" t="s">
        <v>321</v>
      </c>
      <c r="N63" t="s">
        <v>19</v>
      </c>
      <c r="O63" s="14">
        <v>79616900</v>
      </c>
      <c r="P63" t="s">
        <v>379</v>
      </c>
      <c r="Q63" s="37">
        <v>32565000</v>
      </c>
      <c r="R63" t="s">
        <v>462</v>
      </c>
      <c r="S63" t="s">
        <v>466</v>
      </c>
      <c r="T63" s="14" t="str">
        <f>VLOOKUP(Contratos[[#This Row],[NÚMERO CONTRATO]],[1]!Tabla3[#All],69,FALSE)</f>
        <v>5  Mes(es)</v>
      </c>
      <c r="U63" t="str">
        <f>VLOOKUP(Contratos[[#This Row],[NÚMERO CONTRATO]],[1]!Tabla3[#All],70,FALSE)</f>
        <v>a partir de la suscripción del acta de inicio u ordendeejecución,previa aprobación de la garantía única y expedición delregistro presupuestal. En todo caso, el plazo no podrá exceder el 31 dediciembre de 2022.</v>
      </c>
      <c r="V63" s="1">
        <f>VLOOKUP(Contratos[[#This Row],[NÚMERO CONTRATO]],[1]!Tabla3[#All],123,FALSE)</f>
        <v>44820</v>
      </c>
      <c r="W63" s="1">
        <f>VLOOKUP(Contratos[[#This Row],[NÚMERO CONTRATO]],[1]!Tabla3[#All],124,FALSE)</f>
        <v>44824</v>
      </c>
      <c r="X63" s="1">
        <f>VLOOKUP(Contratos[[#This Row],[NÚMERO CONTRATO]],[1]!Tabla3[#All],126,FALSE)</f>
        <v>44825</v>
      </c>
      <c r="Y63" s="1">
        <f>VLOOKUP(Contratos[[#This Row],[NÚMERO CONTRATO]],[1]!Tabla3[#All],127,FALSE)</f>
        <v>44926</v>
      </c>
    </row>
    <row r="64" spans="2:25" x14ac:dyDescent="0.25">
      <c r="B64">
        <v>2022</v>
      </c>
      <c r="C64">
        <v>220588</v>
      </c>
      <c r="D64" t="s">
        <v>13</v>
      </c>
      <c r="E64" t="s">
        <v>140</v>
      </c>
      <c r="F64" t="s">
        <v>55</v>
      </c>
      <c r="G64" t="s">
        <v>9</v>
      </c>
      <c r="H64" t="s">
        <v>199</v>
      </c>
      <c r="I64" t="s">
        <v>11</v>
      </c>
      <c r="J64" t="s">
        <v>221</v>
      </c>
      <c r="K64" s="14" t="s">
        <v>257</v>
      </c>
      <c r="L64" t="s">
        <v>315</v>
      </c>
      <c r="M64" t="s">
        <v>321</v>
      </c>
      <c r="N64" t="s">
        <v>19</v>
      </c>
      <c r="O64" s="14">
        <v>11811054</v>
      </c>
      <c r="P64" t="s">
        <v>380</v>
      </c>
      <c r="Q64" s="37">
        <v>9304000</v>
      </c>
      <c r="R64" t="s">
        <v>462</v>
      </c>
      <c r="S64" t="s">
        <v>466</v>
      </c>
      <c r="T64" s="14" t="str">
        <f>VLOOKUP(Contratos[[#This Row],[NÚMERO CONTRATO]],[1]!Tabla3[#All],69,FALSE)</f>
        <v>4  Mes(es)</v>
      </c>
      <c r="U64" t="str">
        <f>VLOOKUP(Contratos[[#This Row],[NÚMERO CONTRATO]],[1]!Tabla3[#All],70,FALSE)</f>
        <v>contado a partir de la suscripción del acta de inicio, previa aprobaciónde la garantía única y expedición del registro presupuestal.</v>
      </c>
      <c r="V64" s="1">
        <f>VLOOKUP(Contratos[[#This Row],[NÚMERO CONTRATO]],[1]!Tabla3[#All],123,FALSE)</f>
        <v>44820</v>
      </c>
      <c r="W64" s="1">
        <f>VLOOKUP(Contratos[[#This Row],[NÚMERO CONTRATO]],[1]!Tabla3[#All],124,FALSE)</f>
        <v>44823</v>
      </c>
      <c r="X64" s="1">
        <f>VLOOKUP(Contratos[[#This Row],[NÚMERO CONTRATO]],[1]!Tabla3[#All],126,FALSE)</f>
        <v>44827</v>
      </c>
      <c r="Y64" s="1">
        <f>VLOOKUP(Contratos[[#This Row],[NÚMERO CONTRATO]],[1]!Tabla3[#All],127,FALSE)</f>
        <v>44949</v>
      </c>
    </row>
    <row r="65" spans="2:25" x14ac:dyDescent="0.25">
      <c r="B65">
        <v>2022</v>
      </c>
      <c r="C65">
        <v>220602</v>
      </c>
      <c r="D65" t="s">
        <v>14</v>
      </c>
      <c r="E65" t="s">
        <v>141</v>
      </c>
      <c r="F65" t="s">
        <v>56</v>
      </c>
      <c r="G65" t="s">
        <v>5</v>
      </c>
      <c r="H65" t="s">
        <v>201</v>
      </c>
      <c r="I65" t="s">
        <v>10</v>
      </c>
      <c r="J65" t="s">
        <v>219</v>
      </c>
      <c r="K65" s="14" t="s">
        <v>258</v>
      </c>
      <c r="L65" t="s">
        <v>315</v>
      </c>
      <c r="M65" t="s">
        <v>363</v>
      </c>
      <c r="N65" t="s">
        <v>20</v>
      </c>
      <c r="O65" s="14">
        <v>860045379</v>
      </c>
      <c r="P65" t="s">
        <v>381</v>
      </c>
      <c r="Q65" s="37">
        <v>777410739</v>
      </c>
      <c r="R65" t="s">
        <v>464</v>
      </c>
      <c r="S65" t="s">
        <v>466</v>
      </c>
      <c r="T65" s="14" t="str">
        <f>VLOOKUP(Contratos[[#This Row],[NÚMERO CONTRATO]],[1]!Tabla3[#All],69,FALSE)</f>
        <v>6  Mes(es)</v>
      </c>
      <c r="U65" t="str">
        <f>VLOOKUP(Contratos[[#This Row],[NÚMERO CONTRATO]],[1]!Tabla3[#All],70,FALSE)</f>
        <v>contados a partir de la suscripción del acta de iniciación u orden deejecución, previa aprobación de las garantías y expedición del registropresupuestal.</v>
      </c>
      <c r="V65" s="1">
        <f>VLOOKUP(Contratos[[#This Row],[NÚMERO CONTRATO]],[1]!Tabla3[#All],123,FALSE)</f>
        <v>44820</v>
      </c>
      <c r="W65" s="1">
        <f>VLOOKUP(Contratos[[#This Row],[NÚMERO CONTRATO]],[1]!Tabla3[#All],124,FALSE)</f>
        <v>44826</v>
      </c>
      <c r="X65" s="1">
        <v>1</v>
      </c>
      <c r="Y65" s="1">
        <v>1</v>
      </c>
    </row>
    <row r="66" spans="2:25" x14ac:dyDescent="0.25">
      <c r="B66">
        <v>2022</v>
      </c>
      <c r="C66">
        <v>220601</v>
      </c>
      <c r="D66" t="s">
        <v>13</v>
      </c>
      <c r="E66" t="s">
        <v>142</v>
      </c>
      <c r="F66" t="s">
        <v>57</v>
      </c>
      <c r="G66" t="s">
        <v>4</v>
      </c>
      <c r="H66" t="s">
        <v>203</v>
      </c>
      <c r="I66" t="s">
        <v>10</v>
      </c>
      <c r="J66" t="s">
        <v>217</v>
      </c>
      <c r="K66" s="14" t="s">
        <v>259</v>
      </c>
      <c r="L66" t="s">
        <v>315</v>
      </c>
      <c r="M66" t="s">
        <v>353</v>
      </c>
      <c r="N66" t="s">
        <v>20</v>
      </c>
      <c r="O66" s="14">
        <v>900990752</v>
      </c>
      <c r="P66" t="s">
        <v>382</v>
      </c>
      <c r="Q66" s="37">
        <v>45467520</v>
      </c>
      <c r="R66" t="s">
        <v>462</v>
      </c>
      <c r="S66" t="s">
        <v>467</v>
      </c>
      <c r="T66" s="14" t="str">
        <f>VLOOKUP(Contratos[[#This Row],[NÚMERO CONTRATO]],[1]!Tabla3[#All],69,FALSE)</f>
        <v>2  Mes(es)</v>
      </c>
      <c r="U66" t="str">
        <f>VLOOKUP(Contratos[[#This Row],[NÚMERO CONTRATO]],[1]!Tabla3[#All],70,FALSE)</f>
        <v>contados desde la fecha de inicio del contrato, u orden de ejecución,previa aprobación de la garantía única y expedición del registropresupuestal.</v>
      </c>
      <c r="V66" s="1">
        <f>VLOOKUP(Contratos[[#This Row],[NÚMERO CONTRATO]],[1]!Tabla3[#All],123,FALSE)</f>
        <v>44822</v>
      </c>
      <c r="W66" s="1">
        <f>VLOOKUP(Contratos[[#This Row],[NÚMERO CONTRATO]],[1]!Tabla3[#All],124,FALSE)</f>
        <v>44824</v>
      </c>
      <c r="X66" s="1">
        <f>VLOOKUP(Contratos[[#This Row],[NÚMERO CONTRATO]],[1]!Tabla3[#All],126,FALSE)</f>
        <v>44827</v>
      </c>
      <c r="Y66" s="1">
        <f>VLOOKUP(Contratos[[#This Row],[NÚMERO CONTRATO]],[1]!Tabla3[#All],127,FALSE)</f>
        <v>44888</v>
      </c>
    </row>
    <row r="67" spans="2:25" x14ac:dyDescent="0.25">
      <c r="B67">
        <v>2022</v>
      </c>
      <c r="C67">
        <v>220580</v>
      </c>
      <c r="D67" t="s">
        <v>13</v>
      </c>
      <c r="E67" t="s">
        <v>143</v>
      </c>
      <c r="F67" t="s">
        <v>58</v>
      </c>
      <c r="G67" t="s">
        <v>9</v>
      </c>
      <c r="H67" t="s">
        <v>199</v>
      </c>
      <c r="I67" t="s">
        <v>10</v>
      </c>
      <c r="J67" t="s">
        <v>223</v>
      </c>
      <c r="K67" s="14" t="s">
        <v>260</v>
      </c>
      <c r="L67" t="s">
        <v>315</v>
      </c>
      <c r="M67" t="s">
        <v>321</v>
      </c>
      <c r="N67" t="s">
        <v>19</v>
      </c>
      <c r="O67" s="14">
        <v>1014257850</v>
      </c>
      <c r="P67" t="s">
        <v>383</v>
      </c>
      <c r="Q67" s="37">
        <v>12540000</v>
      </c>
      <c r="R67" t="s">
        <v>462</v>
      </c>
      <c r="S67" t="s">
        <v>466</v>
      </c>
      <c r="T67" s="14" t="str">
        <f>VLOOKUP(Contratos[[#This Row],[NÚMERO CONTRATO]],[1]!Tabla3[#All],69,FALSE)</f>
        <v>4  Mes(es)</v>
      </c>
      <c r="U67" t="str">
        <f>VLOOKUP(Contratos[[#This Row],[NÚMERO CONTRATO]],[1]!Tabla3[#All],70,FALSE)</f>
        <v>contados a partir de la suscripción del acta de iniciación, previaaprobación de la garantía única y expedición del registro presupuestal</v>
      </c>
      <c r="V67" s="1">
        <f>VLOOKUP(Contratos[[#This Row],[NÚMERO CONTRATO]],[1]!Tabla3[#All],123,FALSE)</f>
        <v>44823</v>
      </c>
      <c r="W67" s="1">
        <f>VLOOKUP(Contratos[[#This Row],[NÚMERO CONTRATO]],[1]!Tabla3[#All],124,FALSE)</f>
        <v>44823</v>
      </c>
      <c r="X67" s="1">
        <f>VLOOKUP(Contratos[[#This Row],[NÚMERO CONTRATO]],[1]!Tabla3[#All],126,FALSE)</f>
        <v>44824</v>
      </c>
      <c r="Y67" s="1">
        <f>VLOOKUP(Contratos[[#This Row],[NÚMERO CONTRATO]],[1]!Tabla3[#All],127,FALSE)</f>
        <v>44945</v>
      </c>
    </row>
    <row r="68" spans="2:25" x14ac:dyDescent="0.25">
      <c r="B68">
        <v>2022</v>
      </c>
      <c r="C68">
        <v>220590</v>
      </c>
      <c r="D68" t="s">
        <v>13</v>
      </c>
      <c r="E68" t="s">
        <v>144</v>
      </c>
      <c r="F68" t="s">
        <v>59</v>
      </c>
      <c r="G68" t="s">
        <v>9</v>
      </c>
      <c r="H68" t="s">
        <v>199</v>
      </c>
      <c r="I68" t="s">
        <v>10</v>
      </c>
      <c r="J68" t="s">
        <v>216</v>
      </c>
      <c r="K68" s="14" t="s">
        <v>261</v>
      </c>
      <c r="L68" t="s">
        <v>315</v>
      </c>
      <c r="M68" t="s">
        <v>321</v>
      </c>
      <c r="N68" t="s">
        <v>19</v>
      </c>
      <c r="O68" s="14">
        <v>1033809255</v>
      </c>
      <c r="P68" t="s">
        <v>384</v>
      </c>
      <c r="Q68" s="37">
        <v>13193067</v>
      </c>
      <c r="R68" t="s">
        <v>462</v>
      </c>
      <c r="S68" t="s">
        <v>466</v>
      </c>
      <c r="T68" s="14" t="str">
        <f>VLOOKUP(Contratos[[#This Row],[NÚMERO CONTRATO]],[1]!Tabla3[#All],69,FALSE)</f>
        <v>3  Mes(es)  26  Día(s)</v>
      </c>
      <c r="U68" t="str">
        <f>VLOOKUP(Contratos[[#This Row],[NÚMERO CONTRATO]],[1]!Tabla3[#All],70,FALSE)</f>
        <v>calendarios contados a partir de la suscripción del acta de iniciación uorden de ejecución, previa aprobación de la garantía única y expedicióndel registro presupuestal.</v>
      </c>
      <c r="V68" s="1">
        <f>VLOOKUP(Contratos[[#This Row],[NÚMERO CONTRATO]],[1]!Tabla3[#All],123,FALSE)</f>
        <v>44823</v>
      </c>
      <c r="W68" s="1">
        <f>VLOOKUP(Contratos[[#This Row],[NÚMERO CONTRATO]],[1]!Tabla3[#All],124,FALSE)</f>
        <v>44825</v>
      </c>
      <c r="X68" s="1">
        <f>VLOOKUP(Contratos[[#This Row],[NÚMERO CONTRATO]],[1]!Tabla3[#All],126,FALSE)</f>
        <v>44825</v>
      </c>
      <c r="Y68" s="1">
        <f>VLOOKUP(Contratos[[#This Row],[NÚMERO CONTRATO]],[1]!Tabla3[#All],127,FALSE)</f>
        <v>44942</v>
      </c>
    </row>
    <row r="69" spans="2:25" x14ac:dyDescent="0.25">
      <c r="B69">
        <v>2022</v>
      </c>
      <c r="C69">
        <v>220591</v>
      </c>
      <c r="D69" t="s">
        <v>13</v>
      </c>
      <c r="E69" t="s">
        <v>144</v>
      </c>
      <c r="F69" t="s">
        <v>59</v>
      </c>
      <c r="G69" t="s">
        <v>9</v>
      </c>
      <c r="H69" t="s">
        <v>199</v>
      </c>
      <c r="I69" t="s">
        <v>10</v>
      </c>
      <c r="J69" t="s">
        <v>216</v>
      </c>
      <c r="K69" s="14" t="s">
        <v>261</v>
      </c>
      <c r="L69" t="s">
        <v>315</v>
      </c>
      <c r="M69" t="s">
        <v>321</v>
      </c>
      <c r="N69" t="s">
        <v>19</v>
      </c>
      <c r="O69" s="14">
        <v>1014255083</v>
      </c>
      <c r="P69" t="s">
        <v>385</v>
      </c>
      <c r="Q69" s="37">
        <v>13193067</v>
      </c>
      <c r="R69" t="s">
        <v>462</v>
      </c>
      <c r="S69" t="s">
        <v>466</v>
      </c>
      <c r="T69" s="14" t="str">
        <f>VLOOKUP(Contratos[[#This Row],[NÚMERO CONTRATO]],[1]!Tabla3[#All],69,FALSE)</f>
        <v>3  Mes(es)  26  Día(s)</v>
      </c>
      <c r="U69" t="str">
        <f>VLOOKUP(Contratos[[#This Row],[NÚMERO CONTRATO]],[1]!Tabla3[#All],70,FALSE)</f>
        <v>calendarios contados a partir de la suscripción del acta de iniciación uorden de ejecución, previa aprobación de la garantía única y expedicióndel registro presupuestal.</v>
      </c>
      <c r="V69" s="1">
        <f>VLOOKUP(Contratos[[#This Row],[NÚMERO CONTRATO]],[1]!Tabla3[#All],123,FALSE)</f>
        <v>44823</v>
      </c>
      <c r="W69" s="1">
        <f>VLOOKUP(Contratos[[#This Row],[NÚMERO CONTRATO]],[1]!Tabla3[#All],124,FALSE)</f>
        <v>44824</v>
      </c>
      <c r="X69" s="1">
        <f>VLOOKUP(Contratos[[#This Row],[NÚMERO CONTRATO]],[1]!Tabla3[#All],126,FALSE)</f>
        <v>44824</v>
      </c>
      <c r="Y69" s="1">
        <f>VLOOKUP(Contratos[[#This Row],[NÚMERO CONTRATO]],[1]!Tabla3[#All],127,FALSE)</f>
        <v>44941</v>
      </c>
    </row>
    <row r="70" spans="2:25" x14ac:dyDescent="0.25">
      <c r="B70">
        <v>2022</v>
      </c>
      <c r="C70">
        <v>220592</v>
      </c>
      <c r="D70" t="s">
        <v>13</v>
      </c>
      <c r="E70" t="s">
        <v>144</v>
      </c>
      <c r="F70" t="s">
        <v>59</v>
      </c>
      <c r="G70" t="s">
        <v>9</v>
      </c>
      <c r="H70" t="s">
        <v>199</v>
      </c>
      <c r="I70" t="s">
        <v>10</v>
      </c>
      <c r="J70" t="s">
        <v>216</v>
      </c>
      <c r="K70" s="14" t="s">
        <v>261</v>
      </c>
      <c r="L70" t="s">
        <v>315</v>
      </c>
      <c r="M70" t="s">
        <v>321</v>
      </c>
      <c r="N70" t="s">
        <v>19</v>
      </c>
      <c r="O70" s="14">
        <v>1016051844</v>
      </c>
      <c r="P70" t="s">
        <v>386</v>
      </c>
      <c r="Q70" s="37">
        <v>13193067</v>
      </c>
      <c r="R70" t="s">
        <v>462</v>
      </c>
      <c r="S70" t="s">
        <v>466</v>
      </c>
      <c r="T70" s="14" t="str">
        <f>VLOOKUP(Contratos[[#This Row],[NÚMERO CONTRATO]],[1]!Tabla3[#All],69,FALSE)</f>
        <v>3  Mes(es)  26  Día(s)</v>
      </c>
      <c r="U70" t="str">
        <f>VLOOKUP(Contratos[[#This Row],[NÚMERO CONTRATO]],[1]!Tabla3[#All],70,FALSE)</f>
        <v>calendario contados a partir de la suscripción del acta de iniciación uorden de ejecución, previa aprobación de la garantía única y expedicióndel registro presupuestal.</v>
      </c>
      <c r="V70" s="1">
        <f>VLOOKUP(Contratos[[#This Row],[NÚMERO CONTRATO]],[1]!Tabla3[#All],123,FALSE)</f>
        <v>44823</v>
      </c>
      <c r="W70" s="1">
        <f>VLOOKUP(Contratos[[#This Row],[NÚMERO CONTRATO]],[1]!Tabla3[#All],124,FALSE)</f>
        <v>44824</v>
      </c>
      <c r="X70" s="1">
        <f>VLOOKUP(Contratos[[#This Row],[NÚMERO CONTRATO]],[1]!Tabla3[#All],126,FALSE)</f>
        <v>44824</v>
      </c>
      <c r="Y70" s="1">
        <f>VLOOKUP(Contratos[[#This Row],[NÚMERO CONTRATO]],[1]!Tabla3[#All],127,FALSE)</f>
        <v>44941</v>
      </c>
    </row>
    <row r="71" spans="2:25" x14ac:dyDescent="0.25">
      <c r="B71">
        <v>2022</v>
      </c>
      <c r="C71">
        <v>220593</v>
      </c>
      <c r="D71" t="s">
        <v>13</v>
      </c>
      <c r="E71" t="s">
        <v>144</v>
      </c>
      <c r="F71" t="s">
        <v>59</v>
      </c>
      <c r="G71" t="s">
        <v>9</v>
      </c>
      <c r="H71" t="s">
        <v>199</v>
      </c>
      <c r="I71" t="s">
        <v>10</v>
      </c>
      <c r="J71" t="s">
        <v>216</v>
      </c>
      <c r="K71" s="14" t="s">
        <v>261</v>
      </c>
      <c r="L71" t="s">
        <v>315</v>
      </c>
      <c r="M71" t="s">
        <v>321</v>
      </c>
      <c r="N71" t="s">
        <v>19</v>
      </c>
      <c r="O71" s="14">
        <v>51933372</v>
      </c>
      <c r="P71" t="s">
        <v>387</v>
      </c>
      <c r="Q71" s="37">
        <v>13193067</v>
      </c>
      <c r="R71" t="s">
        <v>462</v>
      </c>
      <c r="S71" t="s">
        <v>466</v>
      </c>
      <c r="T71" s="14" t="str">
        <f>VLOOKUP(Contratos[[#This Row],[NÚMERO CONTRATO]],[1]!Tabla3[#All],69,FALSE)</f>
        <v>3  Mes(es)  26  Día(s)</v>
      </c>
      <c r="U71" t="str">
        <f>VLOOKUP(Contratos[[#This Row],[NÚMERO CONTRATO]],[1]!Tabla3[#All],70,FALSE)</f>
        <v>calendario contados a partir de la suscripción del acta de iniciación uorden de ejecución, previa aprobación de la garantía única y expedicióndel registro presupuestal.</v>
      </c>
      <c r="V71" s="1">
        <f>VLOOKUP(Contratos[[#This Row],[NÚMERO CONTRATO]],[1]!Tabla3[#All],123,FALSE)</f>
        <v>44823</v>
      </c>
      <c r="W71" s="1">
        <f>VLOOKUP(Contratos[[#This Row],[NÚMERO CONTRATO]],[1]!Tabla3[#All],124,FALSE)</f>
        <v>44824</v>
      </c>
      <c r="X71" s="1">
        <f>VLOOKUP(Contratos[[#This Row],[NÚMERO CONTRATO]],[1]!Tabla3[#All],126,FALSE)</f>
        <v>44824</v>
      </c>
      <c r="Y71" s="1">
        <f>VLOOKUP(Contratos[[#This Row],[NÚMERO CONTRATO]],[1]!Tabla3[#All],127,FALSE)</f>
        <v>44941</v>
      </c>
    </row>
    <row r="72" spans="2:25" x14ac:dyDescent="0.25">
      <c r="B72">
        <v>2022</v>
      </c>
      <c r="C72">
        <v>220594</v>
      </c>
      <c r="D72" t="s">
        <v>13</v>
      </c>
      <c r="E72" t="s">
        <v>144</v>
      </c>
      <c r="F72" t="s">
        <v>59</v>
      </c>
      <c r="G72" t="s">
        <v>9</v>
      </c>
      <c r="H72" t="s">
        <v>199</v>
      </c>
      <c r="I72" t="s">
        <v>10</v>
      </c>
      <c r="J72" t="s">
        <v>216</v>
      </c>
      <c r="K72" s="14" t="s">
        <v>261</v>
      </c>
      <c r="L72" t="s">
        <v>315</v>
      </c>
      <c r="M72" t="s">
        <v>321</v>
      </c>
      <c r="N72" t="s">
        <v>19</v>
      </c>
      <c r="O72" s="14">
        <v>52251408</v>
      </c>
      <c r="P72" t="s">
        <v>388</v>
      </c>
      <c r="Q72" s="37">
        <v>13193067</v>
      </c>
      <c r="R72" t="s">
        <v>462</v>
      </c>
      <c r="S72" t="s">
        <v>466</v>
      </c>
      <c r="T72" s="14" t="str">
        <f>VLOOKUP(Contratos[[#This Row],[NÚMERO CONTRATO]],[1]!Tabla3[#All],69,FALSE)</f>
        <v>3  Mes(es)  26  Día(s)</v>
      </c>
      <c r="U72" t="str">
        <f>VLOOKUP(Contratos[[#This Row],[NÚMERO CONTRATO]],[1]!Tabla3[#All],70,FALSE)</f>
        <v>calendario contados a partir de la suscripción del acta de iniciación uorden de ejecución, previa aprobación de la garantía única y expedicióndel registro presupuestal.</v>
      </c>
      <c r="V72" s="1">
        <f>VLOOKUP(Contratos[[#This Row],[NÚMERO CONTRATO]],[1]!Tabla3[#All],123,FALSE)</f>
        <v>44823</v>
      </c>
      <c r="W72" s="1">
        <f>VLOOKUP(Contratos[[#This Row],[NÚMERO CONTRATO]],[1]!Tabla3[#All],124,FALSE)</f>
        <v>44825</v>
      </c>
      <c r="X72" s="1">
        <f>VLOOKUP(Contratos[[#This Row],[NÚMERO CONTRATO]],[1]!Tabla3[#All],126,FALSE)</f>
        <v>44825</v>
      </c>
      <c r="Y72" s="1">
        <f>VLOOKUP(Contratos[[#This Row],[NÚMERO CONTRATO]],[1]!Tabla3[#All],127,FALSE)</f>
        <v>44942</v>
      </c>
    </row>
    <row r="73" spans="2:25" x14ac:dyDescent="0.25">
      <c r="B73">
        <v>2022</v>
      </c>
      <c r="C73">
        <v>220595</v>
      </c>
      <c r="D73" t="s">
        <v>13</v>
      </c>
      <c r="E73" t="s">
        <v>144</v>
      </c>
      <c r="F73" t="s">
        <v>59</v>
      </c>
      <c r="G73" t="s">
        <v>9</v>
      </c>
      <c r="H73" t="s">
        <v>199</v>
      </c>
      <c r="I73" t="s">
        <v>10</v>
      </c>
      <c r="J73" t="s">
        <v>216</v>
      </c>
      <c r="K73" s="14" t="s">
        <v>261</v>
      </c>
      <c r="L73" t="s">
        <v>315</v>
      </c>
      <c r="M73" t="s">
        <v>321</v>
      </c>
      <c r="N73" t="s">
        <v>19</v>
      </c>
      <c r="O73" s="14">
        <v>52738032</v>
      </c>
      <c r="P73" t="s">
        <v>389</v>
      </c>
      <c r="Q73" s="37">
        <v>13193067</v>
      </c>
      <c r="R73" t="s">
        <v>462</v>
      </c>
      <c r="S73" t="s">
        <v>466</v>
      </c>
      <c r="T73" s="14" t="str">
        <f>VLOOKUP(Contratos[[#This Row],[NÚMERO CONTRATO]],[1]!Tabla3[#All],69,FALSE)</f>
        <v>3  Mes(es)  26  Día(s)</v>
      </c>
      <c r="U73" t="str">
        <f>VLOOKUP(Contratos[[#This Row],[NÚMERO CONTRATO]],[1]!Tabla3[#All],70,FALSE)</f>
        <v>calendario contados a partir de la suscripción del acta de iniciación uorden de ejecución, previa aprobación de la garantía única y expedicióndel registro presupuestal.</v>
      </c>
      <c r="V73" s="1">
        <f>VLOOKUP(Contratos[[#This Row],[NÚMERO CONTRATO]],[1]!Tabla3[#All],123,FALSE)</f>
        <v>44823</v>
      </c>
      <c r="W73" s="1">
        <f>VLOOKUP(Contratos[[#This Row],[NÚMERO CONTRATO]],[1]!Tabla3[#All],124,FALSE)</f>
        <v>44824</v>
      </c>
      <c r="X73" s="1">
        <f>VLOOKUP(Contratos[[#This Row],[NÚMERO CONTRATO]],[1]!Tabla3[#All],126,FALSE)</f>
        <v>44824</v>
      </c>
      <c r="Y73" s="1">
        <f>VLOOKUP(Contratos[[#This Row],[NÚMERO CONTRATO]],[1]!Tabla3[#All],127,FALSE)</f>
        <v>44941</v>
      </c>
    </row>
    <row r="74" spans="2:25" x14ac:dyDescent="0.25">
      <c r="B74">
        <v>2022</v>
      </c>
      <c r="C74">
        <v>220596</v>
      </c>
      <c r="D74" t="s">
        <v>13</v>
      </c>
      <c r="E74" t="s">
        <v>144</v>
      </c>
      <c r="F74" t="s">
        <v>59</v>
      </c>
      <c r="G74" t="s">
        <v>9</v>
      </c>
      <c r="H74" t="s">
        <v>199</v>
      </c>
      <c r="I74" t="s">
        <v>10</v>
      </c>
      <c r="J74" t="s">
        <v>216</v>
      </c>
      <c r="K74" s="14" t="s">
        <v>261</v>
      </c>
      <c r="L74" t="s">
        <v>315</v>
      </c>
      <c r="M74" t="s">
        <v>321</v>
      </c>
      <c r="N74" t="s">
        <v>19</v>
      </c>
      <c r="O74" s="14">
        <v>80815185</v>
      </c>
      <c r="P74" t="s">
        <v>390</v>
      </c>
      <c r="Q74" s="37">
        <v>13193067</v>
      </c>
      <c r="R74" t="s">
        <v>462</v>
      </c>
      <c r="S74" t="s">
        <v>466</v>
      </c>
      <c r="T74" s="14" t="str">
        <f>VLOOKUP(Contratos[[#This Row],[NÚMERO CONTRATO]],[1]!Tabla3[#All],69,FALSE)</f>
        <v>3  Mes(es)  26  Día(s)</v>
      </c>
      <c r="U74" t="str">
        <f>VLOOKUP(Contratos[[#This Row],[NÚMERO CONTRATO]],[1]!Tabla3[#All],70,FALSE)</f>
        <v>calendario contados a partir de la suscripción del acta de iniciación uorden de ejecución, previa aprobación de la garantía única y expedicióndel registro presupuestal.</v>
      </c>
      <c r="V74" s="1">
        <f>VLOOKUP(Contratos[[#This Row],[NÚMERO CONTRATO]],[1]!Tabla3[#All],123,FALSE)</f>
        <v>44823</v>
      </c>
      <c r="W74" s="1">
        <f>VLOOKUP(Contratos[[#This Row],[NÚMERO CONTRATO]],[1]!Tabla3[#All],124,FALSE)</f>
        <v>44825</v>
      </c>
      <c r="X74" s="1">
        <f>VLOOKUP(Contratos[[#This Row],[NÚMERO CONTRATO]],[1]!Tabla3[#All],126,FALSE)</f>
        <v>44825</v>
      </c>
      <c r="Y74" s="1">
        <f>VLOOKUP(Contratos[[#This Row],[NÚMERO CONTRATO]],[1]!Tabla3[#All],127,FALSE)</f>
        <v>44942</v>
      </c>
    </row>
    <row r="75" spans="2:25" x14ac:dyDescent="0.25">
      <c r="B75">
        <v>2022</v>
      </c>
      <c r="C75">
        <v>220597</v>
      </c>
      <c r="D75" t="s">
        <v>13</v>
      </c>
      <c r="E75" t="s">
        <v>144</v>
      </c>
      <c r="F75" t="s">
        <v>59</v>
      </c>
      <c r="G75" t="s">
        <v>9</v>
      </c>
      <c r="H75" t="s">
        <v>199</v>
      </c>
      <c r="I75" t="s">
        <v>10</v>
      </c>
      <c r="J75" t="s">
        <v>216</v>
      </c>
      <c r="K75" s="14" t="s">
        <v>261</v>
      </c>
      <c r="L75" t="s">
        <v>315</v>
      </c>
      <c r="M75" t="s">
        <v>321</v>
      </c>
      <c r="N75" t="s">
        <v>19</v>
      </c>
      <c r="O75" s="14">
        <v>1067866395</v>
      </c>
      <c r="P75" t="s">
        <v>391</v>
      </c>
      <c r="Q75" s="37">
        <v>13193067</v>
      </c>
      <c r="R75" t="s">
        <v>462</v>
      </c>
      <c r="S75" t="s">
        <v>466</v>
      </c>
      <c r="T75" s="14" t="str">
        <f>VLOOKUP(Contratos[[#This Row],[NÚMERO CONTRATO]],[1]!Tabla3[#All],69,FALSE)</f>
        <v>3  Mes(es)  26  Día(s)</v>
      </c>
      <c r="U75" t="str">
        <f>VLOOKUP(Contratos[[#This Row],[NÚMERO CONTRATO]],[1]!Tabla3[#All],70,FALSE)</f>
        <v>Calendario contados a partir de la suscripción del acta de iniciación uorden de ejecución, previa aprobación de la garantía única y expedicióndel registro presupuestal.</v>
      </c>
      <c r="V75" s="1">
        <f>VLOOKUP(Contratos[[#This Row],[NÚMERO CONTRATO]],[1]!Tabla3[#All],123,FALSE)</f>
        <v>44823</v>
      </c>
      <c r="W75" s="1">
        <f>VLOOKUP(Contratos[[#This Row],[NÚMERO CONTRATO]],[1]!Tabla3[#All],124,FALSE)</f>
        <v>44824</v>
      </c>
      <c r="X75" s="1">
        <f>VLOOKUP(Contratos[[#This Row],[NÚMERO CONTRATO]],[1]!Tabla3[#All],126,FALSE)</f>
        <v>44824</v>
      </c>
      <c r="Y75" s="1">
        <f>VLOOKUP(Contratos[[#This Row],[NÚMERO CONTRATO]],[1]!Tabla3[#All],127,FALSE)</f>
        <v>44941</v>
      </c>
    </row>
    <row r="76" spans="2:25" x14ac:dyDescent="0.25">
      <c r="B76">
        <v>2022</v>
      </c>
      <c r="C76">
        <v>220599</v>
      </c>
      <c r="D76" t="s">
        <v>13</v>
      </c>
      <c r="E76" t="s">
        <v>144</v>
      </c>
      <c r="F76" t="s">
        <v>59</v>
      </c>
      <c r="G76" t="s">
        <v>9</v>
      </c>
      <c r="H76" t="s">
        <v>199</v>
      </c>
      <c r="I76" t="s">
        <v>10</v>
      </c>
      <c r="J76" t="s">
        <v>216</v>
      </c>
      <c r="K76" s="14" t="s">
        <v>261</v>
      </c>
      <c r="L76" t="s">
        <v>315</v>
      </c>
      <c r="M76" t="s">
        <v>321</v>
      </c>
      <c r="N76" t="s">
        <v>19</v>
      </c>
      <c r="O76" s="14">
        <v>80851089</v>
      </c>
      <c r="P76" t="s">
        <v>392</v>
      </c>
      <c r="Q76" s="37">
        <v>13193067</v>
      </c>
      <c r="R76" t="s">
        <v>462</v>
      </c>
      <c r="S76" t="s">
        <v>466</v>
      </c>
      <c r="T76" s="14" t="str">
        <f>VLOOKUP(Contratos[[#This Row],[NÚMERO CONTRATO]],[1]!Tabla3[#All],69,FALSE)</f>
        <v>3  Mes(es)  26  Día(s)</v>
      </c>
      <c r="U76" t="str">
        <f>VLOOKUP(Contratos[[#This Row],[NÚMERO CONTRATO]],[1]!Tabla3[#All],70,FALSE)</f>
        <v>calendario contados a partir de la suscripción del acta de iniciación uorden de ejecución, previa aprobación de la garantía única y expedicióndel registro presupuestal.</v>
      </c>
      <c r="V76" s="1">
        <f>VLOOKUP(Contratos[[#This Row],[NÚMERO CONTRATO]],[1]!Tabla3[#All],123,FALSE)</f>
        <v>44823</v>
      </c>
      <c r="W76" s="1">
        <f>VLOOKUP(Contratos[[#This Row],[NÚMERO CONTRATO]],[1]!Tabla3[#All],124,FALSE)</f>
        <v>44824</v>
      </c>
      <c r="X76" s="1">
        <f>VLOOKUP(Contratos[[#This Row],[NÚMERO CONTRATO]],[1]!Tabla3[#All],126,FALSE)</f>
        <v>44824</v>
      </c>
      <c r="Y76" s="1">
        <f>VLOOKUP(Contratos[[#This Row],[NÚMERO CONTRATO]],[1]!Tabla3[#All],127,FALSE)</f>
        <v>44941</v>
      </c>
    </row>
    <row r="77" spans="2:25" x14ac:dyDescent="0.25">
      <c r="B77">
        <v>2022</v>
      </c>
      <c r="C77">
        <v>220600</v>
      </c>
      <c r="D77" t="s">
        <v>13</v>
      </c>
      <c r="E77" t="s">
        <v>145</v>
      </c>
      <c r="F77" t="s">
        <v>60</v>
      </c>
      <c r="G77" t="s">
        <v>9</v>
      </c>
      <c r="H77" t="s">
        <v>199</v>
      </c>
      <c r="I77" t="s">
        <v>10</v>
      </c>
      <c r="J77" t="s">
        <v>216</v>
      </c>
      <c r="K77" s="14" t="s">
        <v>262</v>
      </c>
      <c r="L77" t="s">
        <v>315</v>
      </c>
      <c r="M77" t="s">
        <v>321</v>
      </c>
      <c r="N77" t="s">
        <v>19</v>
      </c>
      <c r="O77" s="14">
        <v>14398194</v>
      </c>
      <c r="P77" t="s">
        <v>393</v>
      </c>
      <c r="Q77" s="37">
        <v>13079333</v>
      </c>
      <c r="R77" t="s">
        <v>462</v>
      </c>
      <c r="S77" t="s">
        <v>466</v>
      </c>
      <c r="T77" s="14" t="str">
        <f>VLOOKUP(Contratos[[#This Row],[NÚMERO CONTRATO]],[1]!Tabla3[#All],69,FALSE)</f>
        <v>3  Mes(es)  25  Día(s)</v>
      </c>
      <c r="U77" t="str">
        <f>VLOOKUP(Contratos[[#This Row],[NÚMERO CONTRATO]],[1]!Tabla3[#All],70,FALSE)</f>
        <v>calendario contados a partir de la suscripción del acta de iniciación uorden de ejecución, previa aprobación de la garantía única y expedicióndel registro presupuestal.</v>
      </c>
      <c r="V77" s="1">
        <f>VLOOKUP(Contratos[[#This Row],[NÚMERO CONTRATO]],[1]!Tabla3[#All],123,FALSE)</f>
        <v>44823</v>
      </c>
      <c r="W77" s="1">
        <f>VLOOKUP(Contratos[[#This Row],[NÚMERO CONTRATO]],[1]!Tabla3[#All],124,FALSE)</f>
        <v>44824</v>
      </c>
      <c r="X77" s="1">
        <f>VLOOKUP(Contratos[[#This Row],[NÚMERO CONTRATO]],[1]!Tabla3[#All],126,FALSE)</f>
        <v>44824</v>
      </c>
      <c r="Y77" s="1">
        <f>VLOOKUP(Contratos[[#This Row],[NÚMERO CONTRATO]],[1]!Tabla3[#All],127,FALSE)</f>
        <v>44940</v>
      </c>
    </row>
    <row r="78" spans="2:25" x14ac:dyDescent="0.25">
      <c r="B78">
        <v>2022</v>
      </c>
      <c r="C78">
        <v>220604</v>
      </c>
      <c r="D78" t="s">
        <v>13</v>
      </c>
      <c r="E78" t="s">
        <v>146</v>
      </c>
      <c r="F78" t="s">
        <v>61</v>
      </c>
      <c r="G78" t="s">
        <v>4</v>
      </c>
      <c r="H78" t="s">
        <v>199</v>
      </c>
      <c r="I78" t="s">
        <v>11</v>
      </c>
      <c r="J78" t="s">
        <v>221</v>
      </c>
      <c r="K78" s="14" t="s">
        <v>263</v>
      </c>
      <c r="L78" t="s">
        <v>315</v>
      </c>
      <c r="M78" t="s">
        <v>321</v>
      </c>
      <c r="N78" t="s">
        <v>20</v>
      </c>
      <c r="O78" s="14">
        <v>900092491</v>
      </c>
      <c r="P78" t="s">
        <v>394</v>
      </c>
      <c r="Q78" s="37">
        <v>7020000</v>
      </c>
      <c r="R78" t="s">
        <v>462</v>
      </c>
      <c r="S78" t="s">
        <v>466</v>
      </c>
      <c r="T78" s="14" t="str">
        <f>VLOOKUP(Contratos[[#This Row],[NÚMERO CONTRATO]],[1]!Tabla3[#All],69,FALSE)</f>
        <v>9  Mes(es)</v>
      </c>
      <c r="U78" t="str">
        <f>VLOOKUP(Contratos[[#This Row],[NÚMERO CONTRATO]],[1]!Tabla3[#All],70,FALSE)</f>
        <v>Contados a partir de la suscripción del acta de inicio previa expedicióndel registro presupuestal y aprobación de las garantías que amparan elcontrato.</v>
      </c>
      <c r="V78" s="1">
        <f>VLOOKUP(Contratos[[#This Row],[NÚMERO CONTRATO]],[1]!Tabla3[#All],123,FALSE)</f>
        <v>44824</v>
      </c>
      <c r="W78" s="1">
        <f>VLOOKUP(Contratos[[#This Row],[NÚMERO CONTRATO]],[1]!Tabla3[#All],124,FALSE)</f>
        <v>44832</v>
      </c>
      <c r="X78" s="1">
        <f>VLOOKUP(Contratos[[#This Row],[NÚMERO CONTRATO]],[1]!Tabla3[#All],126,FALSE)</f>
        <v>44837</v>
      </c>
      <c r="Y78" s="1">
        <f>VLOOKUP(Contratos[[#This Row],[NÚMERO CONTRATO]],[1]!Tabla3[#All],127,FALSE)</f>
        <v>45110</v>
      </c>
    </row>
    <row r="79" spans="2:25" x14ac:dyDescent="0.25">
      <c r="B79">
        <v>2022</v>
      </c>
      <c r="C79">
        <v>220605</v>
      </c>
      <c r="D79" t="s">
        <v>13</v>
      </c>
      <c r="E79" t="s">
        <v>147</v>
      </c>
      <c r="F79" t="s">
        <v>62</v>
      </c>
      <c r="G79" t="s">
        <v>4</v>
      </c>
      <c r="H79" t="s">
        <v>203</v>
      </c>
      <c r="I79" t="s">
        <v>11</v>
      </c>
      <c r="J79" t="s">
        <v>221</v>
      </c>
      <c r="K79" s="14" t="s">
        <v>264</v>
      </c>
      <c r="L79" t="s">
        <v>315</v>
      </c>
      <c r="M79" t="s">
        <v>395</v>
      </c>
      <c r="N79" t="s">
        <v>20</v>
      </c>
      <c r="O79" s="14">
        <v>900734265</v>
      </c>
      <c r="P79" t="s">
        <v>396</v>
      </c>
      <c r="Q79" s="37">
        <v>9917000</v>
      </c>
      <c r="R79" t="s">
        <v>462</v>
      </c>
      <c r="S79" t="s">
        <v>467</v>
      </c>
      <c r="T79" s="14" t="str">
        <f>VLOOKUP(Contratos[[#This Row],[NÚMERO CONTRATO]],[1]!Tabla3[#All],69,FALSE)</f>
        <v>4  Mes(es)</v>
      </c>
      <c r="U79" t="str">
        <f>VLOOKUP(Contratos[[#This Row],[NÚMERO CONTRATO]],[1]!Tabla3[#All],70,FALSE)</f>
        <v>Contados a partir de la suscripción del acta de inicio previa expedicióndel registro presupuestal y aprobación de las garantías que amparan elcontrato.</v>
      </c>
      <c r="V79" s="1">
        <f>VLOOKUP(Contratos[[#This Row],[NÚMERO CONTRATO]],[1]!Tabla3[#All],123,FALSE)</f>
        <v>44824</v>
      </c>
      <c r="W79" s="1">
        <f>VLOOKUP(Contratos[[#This Row],[NÚMERO CONTRATO]],[1]!Tabla3[#All],124,FALSE)</f>
        <v>44846</v>
      </c>
      <c r="X79" s="1">
        <f>VLOOKUP(Contratos[[#This Row],[NÚMERO CONTRATO]],[1]!Tabla3[#All],126,FALSE)</f>
        <v>44846</v>
      </c>
      <c r="Y79" s="1">
        <f>VLOOKUP(Contratos[[#This Row],[NÚMERO CONTRATO]],[1]!Tabla3[#All],127,FALSE)</f>
        <v>44969</v>
      </c>
    </row>
    <row r="80" spans="2:25" x14ac:dyDescent="0.25">
      <c r="B80">
        <v>2022</v>
      </c>
      <c r="C80">
        <v>220607</v>
      </c>
      <c r="D80" t="s">
        <v>13</v>
      </c>
      <c r="E80" t="s">
        <v>148</v>
      </c>
      <c r="F80" t="s">
        <v>63</v>
      </c>
      <c r="G80" t="s">
        <v>7</v>
      </c>
      <c r="H80" t="s">
        <v>199</v>
      </c>
      <c r="I80" t="s">
        <v>10</v>
      </c>
      <c r="J80" t="s">
        <v>226</v>
      </c>
      <c r="K80" s="14" t="s">
        <v>265</v>
      </c>
      <c r="L80" t="s">
        <v>315</v>
      </c>
      <c r="M80" t="s">
        <v>321</v>
      </c>
      <c r="N80" t="s">
        <v>20</v>
      </c>
      <c r="O80" s="14">
        <v>901108765</v>
      </c>
      <c r="P80" t="s">
        <v>397</v>
      </c>
      <c r="Q80" s="37">
        <v>200000000</v>
      </c>
      <c r="R80" t="s">
        <v>462</v>
      </c>
      <c r="S80" t="s">
        <v>466</v>
      </c>
      <c r="T80" s="14" t="str">
        <f>VLOOKUP(Contratos[[#This Row],[NÚMERO CONTRATO]],[1]!Tabla3[#All],69,FALSE)</f>
        <v>7  Mes(es)</v>
      </c>
      <c r="U80" t="str">
        <f>VLOOKUP(Contratos[[#This Row],[NÚMERO CONTRATO]],[1]!Tabla3[#All],70,FALSE)</f>
        <v>contados a partir de la fecha de firma del acta de iniciación, previaexpedición del registro presupuestal y aprobación de la garantía únicaque ampara(n) el contrato.</v>
      </c>
      <c r="V80" s="1">
        <f>VLOOKUP(Contratos[[#This Row],[NÚMERO CONTRATO]],[1]!Tabla3[#All],123,FALSE)</f>
        <v>44824</v>
      </c>
      <c r="W80" s="1">
        <f>VLOOKUP(Contratos[[#This Row],[NÚMERO CONTRATO]],[1]!Tabla3[#All],124,FALSE)</f>
        <v>44826</v>
      </c>
      <c r="X80" s="1">
        <f>VLOOKUP(Contratos[[#This Row],[NÚMERO CONTRATO]],[1]!Tabla3[#All],126,FALSE)</f>
        <v>44834</v>
      </c>
      <c r="Y80" s="1">
        <f>VLOOKUP(Contratos[[#This Row],[NÚMERO CONTRATO]],[1]!Tabla3[#All],127,FALSE)</f>
        <v>45046</v>
      </c>
    </row>
    <row r="81" spans="2:25" x14ac:dyDescent="0.25">
      <c r="B81">
        <v>2022</v>
      </c>
      <c r="C81">
        <v>220610</v>
      </c>
      <c r="D81" t="s">
        <v>13</v>
      </c>
      <c r="E81" t="s">
        <v>149</v>
      </c>
      <c r="F81" t="s">
        <v>64</v>
      </c>
      <c r="G81" t="s">
        <v>3</v>
      </c>
      <c r="H81" t="s">
        <v>204</v>
      </c>
      <c r="I81" t="s">
        <v>10</v>
      </c>
      <c r="J81" t="s">
        <v>228</v>
      </c>
      <c r="K81" s="14" t="s">
        <v>266</v>
      </c>
      <c r="L81" t="s">
        <v>315</v>
      </c>
      <c r="M81" t="s">
        <v>353</v>
      </c>
      <c r="N81" t="s">
        <v>20</v>
      </c>
      <c r="O81" s="14">
        <v>860002184</v>
      </c>
      <c r="P81" t="s">
        <v>398</v>
      </c>
      <c r="Q81" s="37">
        <v>2166835217</v>
      </c>
      <c r="R81" t="s">
        <v>462</v>
      </c>
      <c r="S81" t="s">
        <v>466</v>
      </c>
      <c r="T81" s="14" t="str">
        <f>VLOOKUP(Contratos[[#This Row],[NÚMERO CONTRATO]],[1]!Tabla3[#All],69,FALSE)</f>
        <v>547  Día(s)</v>
      </c>
      <c r="U81" t="str">
        <f>VLOOKUP(Contratos[[#This Row],[NÚMERO CONTRATO]],[1]!Tabla3[#All],70,FALSE)</f>
        <v>El plazo del contrato de seguro será el ofrecido por el proponente queresulte adjudicatario del proceso que se adelante, contados a partir delvencimiento actual de las pólizas y hasta la fecha presentada por eloferente dentro de su propuesta. El plazo mínimo previsto para laejecución es de 547 días calendario, contados a partir de las 00:00horas del 22 de septiembre de 2022.</v>
      </c>
      <c r="V81" s="1">
        <f>VLOOKUP(Contratos[[#This Row],[NÚMERO CONTRATO]],[1]!Tabla3[#All],123,FALSE)</f>
        <v>44825</v>
      </c>
      <c r="W81" s="1">
        <f>VLOOKUP(Contratos[[#This Row],[NÚMERO CONTRATO]],[1]!Tabla3[#All],124,FALSE)</f>
        <v>44825</v>
      </c>
      <c r="X81" s="1">
        <f>VLOOKUP(Contratos[[#This Row],[NÚMERO CONTRATO]],[1]!Tabla3[#All],126,FALSE)</f>
        <v>44825</v>
      </c>
      <c r="Y81" s="1">
        <f>VLOOKUP(Contratos[[#This Row],[NÚMERO CONTRATO]],[1]!Tabla3[#All],127,FALSE)</f>
        <v>45372</v>
      </c>
    </row>
    <row r="82" spans="2:25" x14ac:dyDescent="0.25">
      <c r="B82">
        <v>2022</v>
      </c>
      <c r="C82">
        <v>220612</v>
      </c>
      <c r="D82" t="s">
        <v>13</v>
      </c>
      <c r="E82" t="s">
        <v>150</v>
      </c>
      <c r="F82" t="s">
        <v>65</v>
      </c>
      <c r="G82" t="s">
        <v>9</v>
      </c>
      <c r="H82" t="s">
        <v>199</v>
      </c>
      <c r="I82" t="s">
        <v>11</v>
      </c>
      <c r="J82" t="s">
        <v>221</v>
      </c>
      <c r="K82" s="14" t="s">
        <v>267</v>
      </c>
      <c r="L82" t="s">
        <v>315</v>
      </c>
      <c r="M82" t="s">
        <v>321</v>
      </c>
      <c r="N82" t="s">
        <v>19</v>
      </c>
      <c r="O82" s="14">
        <v>52424532</v>
      </c>
      <c r="P82" t="s">
        <v>399</v>
      </c>
      <c r="Q82" s="37">
        <v>24675000</v>
      </c>
      <c r="R82" t="s">
        <v>462</v>
      </c>
      <c r="S82" t="s">
        <v>466</v>
      </c>
      <c r="T82" s="14" t="str">
        <f>VLOOKUP(Contratos[[#This Row],[NÚMERO CONTRATO]],[1]!Tabla3[#All],69,FALSE)</f>
        <v>5  Mes(es)</v>
      </c>
      <c r="U82" t="str">
        <f>VLOOKUP(Contratos[[#This Row],[NÚMERO CONTRATO]],[1]!Tabla3[#All],70,FALSE)</f>
        <v>Contados a partir de la suscripción del acta de inicio previa expedicióndel registro presupuestal y aprobación de las garantías que amparan elcontrato.</v>
      </c>
      <c r="V82" s="1">
        <f>VLOOKUP(Contratos[[#This Row],[NÚMERO CONTRATO]],[1]!Tabla3[#All],123,FALSE)</f>
        <v>44825</v>
      </c>
      <c r="W82" s="1">
        <f>VLOOKUP(Contratos[[#This Row],[NÚMERO CONTRATO]],[1]!Tabla3[#All],124,FALSE)</f>
        <v>44827</v>
      </c>
      <c r="X82" s="1">
        <f>VLOOKUP(Contratos[[#This Row],[NÚMERO CONTRATO]],[1]!Tabla3[#All],126,FALSE)</f>
        <v>44827</v>
      </c>
      <c r="Y82" s="1">
        <f>VLOOKUP(Contratos[[#This Row],[NÚMERO CONTRATO]],[1]!Tabla3[#All],127,FALSE)</f>
        <v>44980</v>
      </c>
    </row>
    <row r="83" spans="2:25" x14ac:dyDescent="0.25">
      <c r="B83">
        <v>2022</v>
      </c>
      <c r="C83">
        <v>220614</v>
      </c>
      <c r="D83" t="s">
        <v>13</v>
      </c>
      <c r="E83" t="s">
        <v>151</v>
      </c>
      <c r="F83" t="s">
        <v>66</v>
      </c>
      <c r="G83" t="s">
        <v>9</v>
      </c>
      <c r="H83" t="s">
        <v>199</v>
      </c>
      <c r="I83" t="s">
        <v>11</v>
      </c>
      <c r="J83" t="s">
        <v>221</v>
      </c>
      <c r="K83" s="14" t="s">
        <v>268</v>
      </c>
      <c r="L83" t="s">
        <v>315</v>
      </c>
      <c r="M83" t="s">
        <v>321</v>
      </c>
      <c r="N83" t="s">
        <v>19</v>
      </c>
      <c r="O83" s="14">
        <v>52222670</v>
      </c>
      <c r="P83" t="s">
        <v>400</v>
      </c>
      <c r="Q83" s="37">
        <v>30703500</v>
      </c>
      <c r="R83" t="s">
        <v>462</v>
      </c>
      <c r="S83" t="s">
        <v>466</v>
      </c>
      <c r="T83" s="14" t="str">
        <f>VLOOKUP(Contratos[[#This Row],[NÚMERO CONTRATO]],[1]!Tabla3[#All],69,FALSE)</f>
        <v>4  Mes(es)  15  Día(s)</v>
      </c>
      <c r="U83" t="str">
        <f>VLOOKUP(Contratos[[#This Row],[NÚMERO CONTRATO]],[1]!Tabla3[#All],70,FALSE)</f>
        <v>Contados a partir de la suscripción del acta de iniciación u orden deejecución, previa aprobación de la garantía única y el registropresupuestal.</v>
      </c>
      <c r="V83" s="1">
        <f>VLOOKUP(Contratos[[#This Row],[NÚMERO CONTRATO]],[1]!Tabla3[#All],123,FALSE)</f>
        <v>44825</v>
      </c>
      <c r="W83" s="1">
        <f>VLOOKUP(Contratos[[#This Row],[NÚMERO CONTRATO]],[1]!Tabla3[#All],124,FALSE)</f>
        <v>44832</v>
      </c>
      <c r="X83" s="1">
        <f>VLOOKUP(Contratos[[#This Row],[NÚMERO CONTRATO]],[1]!Tabla3[#All],126,FALSE)</f>
        <v>44832</v>
      </c>
      <c r="Y83" s="1">
        <f>VLOOKUP(Contratos[[#This Row],[NÚMERO CONTRATO]],[1]!Tabla3[#All],127,FALSE)</f>
        <v>44969</v>
      </c>
    </row>
    <row r="84" spans="2:25" x14ac:dyDescent="0.25">
      <c r="B84">
        <v>2022</v>
      </c>
      <c r="C84">
        <v>220615</v>
      </c>
      <c r="D84" t="s">
        <v>13</v>
      </c>
      <c r="E84" t="s">
        <v>152</v>
      </c>
      <c r="F84" t="s">
        <v>67</v>
      </c>
      <c r="G84" t="s">
        <v>9</v>
      </c>
      <c r="H84" t="s">
        <v>199</v>
      </c>
      <c r="I84" t="s">
        <v>11</v>
      </c>
      <c r="J84" t="s">
        <v>221</v>
      </c>
      <c r="K84" s="14" t="s">
        <v>269</v>
      </c>
      <c r="L84" t="s">
        <v>315</v>
      </c>
      <c r="M84" t="s">
        <v>321</v>
      </c>
      <c r="N84" t="s">
        <v>19</v>
      </c>
      <c r="O84" s="14">
        <v>1019111424</v>
      </c>
      <c r="P84" t="s">
        <v>401</v>
      </c>
      <c r="Q84" s="37">
        <v>14656500</v>
      </c>
      <c r="R84" t="s">
        <v>462</v>
      </c>
      <c r="S84" t="s">
        <v>466</v>
      </c>
      <c r="T84" s="14" t="str">
        <f>VLOOKUP(Contratos[[#This Row],[NÚMERO CONTRATO]],[1]!Tabla3[#All],69,FALSE)</f>
        <v>4  Mes(es)  15  Día(s)</v>
      </c>
      <c r="U84" t="str">
        <f>VLOOKUP(Contratos[[#This Row],[NÚMERO CONTRATO]],[1]!Tabla3[#All],70,FALSE)</f>
        <v>Contados a partir de la suscripción del acta de inicio, previaaprobación de la garantía única y el registro presupuestal</v>
      </c>
      <c r="V84" s="1">
        <f>VLOOKUP(Contratos[[#This Row],[NÚMERO CONTRATO]],[1]!Tabla3[#All],123,FALSE)</f>
        <v>44825</v>
      </c>
      <c r="W84" s="1">
        <f>VLOOKUP(Contratos[[#This Row],[NÚMERO CONTRATO]],[1]!Tabla3[#All],124,FALSE)</f>
        <v>44835</v>
      </c>
      <c r="X84" s="1">
        <f>VLOOKUP(Contratos[[#This Row],[NÚMERO CONTRATO]],[1]!Tabla3[#All],126,FALSE)</f>
        <v>44837</v>
      </c>
      <c r="Y84" s="1">
        <f>VLOOKUP(Contratos[[#This Row],[NÚMERO CONTRATO]],[1]!Tabla3[#All],127,FALSE)</f>
        <v>44975</v>
      </c>
    </row>
    <row r="85" spans="2:25" x14ac:dyDescent="0.25">
      <c r="B85">
        <v>2022</v>
      </c>
      <c r="C85">
        <v>220617</v>
      </c>
      <c r="D85" t="s">
        <v>13</v>
      </c>
      <c r="E85" t="s">
        <v>153</v>
      </c>
      <c r="F85" t="s">
        <v>68</v>
      </c>
      <c r="G85" t="s">
        <v>9</v>
      </c>
      <c r="H85" t="s">
        <v>199</v>
      </c>
      <c r="I85" t="s">
        <v>11</v>
      </c>
      <c r="J85" t="s">
        <v>221</v>
      </c>
      <c r="K85" s="14" t="s">
        <v>270</v>
      </c>
      <c r="L85" t="s">
        <v>315</v>
      </c>
      <c r="M85" t="s">
        <v>321</v>
      </c>
      <c r="N85" t="s">
        <v>19</v>
      </c>
      <c r="O85" s="14">
        <v>79624624</v>
      </c>
      <c r="P85" t="s">
        <v>402</v>
      </c>
      <c r="Q85" s="37">
        <v>30240000</v>
      </c>
      <c r="R85" t="s">
        <v>462</v>
      </c>
      <c r="S85" t="s">
        <v>466</v>
      </c>
      <c r="T85" s="14" t="str">
        <f>VLOOKUP(Contratos[[#This Row],[NÚMERO CONTRATO]],[1]!Tabla3[#All],69,FALSE)</f>
        <v>5  Mes(es)</v>
      </c>
      <c r="U85" t="str">
        <f>VLOOKUP(Contratos[[#This Row],[NÚMERO CONTRATO]],[1]!Tabla3[#All],70,FALSE)</f>
        <v>Contados a partir de la suscripción del acta de iniciación u orden deejecución, previa aprobación de la garantía única y el registropresupuestal.</v>
      </c>
      <c r="V85" s="1">
        <f>VLOOKUP(Contratos[[#This Row],[NÚMERO CONTRATO]],[1]!Tabla3[#All],123,FALSE)</f>
        <v>44825</v>
      </c>
      <c r="W85" s="1">
        <f>VLOOKUP(Contratos[[#This Row],[NÚMERO CONTRATO]],[1]!Tabla3[#All],124,FALSE)</f>
        <v>44830</v>
      </c>
      <c r="X85" s="1">
        <f>VLOOKUP(Contratos[[#This Row],[NÚMERO CONTRATO]],[1]!Tabla3[#All],126,FALSE)</f>
        <v>44830</v>
      </c>
      <c r="Y85" s="1">
        <f>VLOOKUP(Contratos[[#This Row],[NÚMERO CONTRATO]],[1]!Tabla3[#All],127,FALSE)</f>
        <v>44983</v>
      </c>
    </row>
    <row r="86" spans="2:25" x14ac:dyDescent="0.25">
      <c r="B86">
        <v>2022</v>
      </c>
      <c r="C86">
        <v>220611</v>
      </c>
      <c r="D86" t="s">
        <v>13</v>
      </c>
      <c r="E86" t="s">
        <v>154</v>
      </c>
      <c r="F86" t="s">
        <v>69</v>
      </c>
      <c r="G86" t="s">
        <v>1</v>
      </c>
      <c r="H86" t="s">
        <v>199</v>
      </c>
      <c r="I86" t="s">
        <v>10</v>
      </c>
      <c r="J86" t="s">
        <v>219</v>
      </c>
      <c r="K86" s="14" t="s">
        <v>271</v>
      </c>
      <c r="L86" t="s">
        <v>315</v>
      </c>
      <c r="M86" t="s">
        <v>321</v>
      </c>
      <c r="N86" t="s">
        <v>20</v>
      </c>
      <c r="O86" s="14">
        <v>860076580</v>
      </c>
      <c r="P86" t="s">
        <v>403</v>
      </c>
      <c r="Q86" s="37">
        <v>69993438</v>
      </c>
      <c r="R86" t="s">
        <v>462</v>
      </c>
      <c r="S86" t="s">
        <v>466</v>
      </c>
      <c r="T86" s="14" t="str">
        <f>VLOOKUP(Contratos[[#This Row],[NÚMERO CONTRATO]],[1]!Tabla3[#All],69,FALSE)</f>
        <v>12  Mes(es)</v>
      </c>
      <c r="U86" t="str">
        <f>VLOOKUP(Contratos[[#This Row],[NÚMERO CONTRATO]],[1]!Tabla3[#All],70,FALSE)</f>
        <v>, contados a partir de la suscripción del acta de iniciación u orden deejecución, previa aprobación de la garantía única y expedición delregistro presupuestal. La iniciación del contrato será posterior al 19de octubre de 2022.</v>
      </c>
      <c r="V86" s="1">
        <f>VLOOKUP(Contratos[[#This Row],[NÚMERO CONTRATO]],[1]!Tabla3[#All],123,FALSE)</f>
        <v>44826</v>
      </c>
      <c r="W86" s="1">
        <f>VLOOKUP(Contratos[[#This Row],[NÚMERO CONTRATO]],[1]!Tabla3[#All],124,FALSE)</f>
        <v>44827</v>
      </c>
      <c r="X86" s="1">
        <v>1</v>
      </c>
      <c r="Y86" s="1">
        <v>1</v>
      </c>
    </row>
    <row r="87" spans="2:25" x14ac:dyDescent="0.25">
      <c r="B87">
        <v>2022</v>
      </c>
      <c r="C87">
        <v>220613</v>
      </c>
      <c r="D87" t="s">
        <v>13</v>
      </c>
      <c r="E87" t="s">
        <v>155</v>
      </c>
      <c r="F87" t="s">
        <v>70</v>
      </c>
      <c r="G87" t="s">
        <v>9</v>
      </c>
      <c r="H87" t="s">
        <v>199</v>
      </c>
      <c r="I87" t="s">
        <v>11</v>
      </c>
      <c r="J87" t="s">
        <v>221</v>
      </c>
      <c r="K87" s="14" t="s">
        <v>272</v>
      </c>
      <c r="L87" t="s">
        <v>315</v>
      </c>
      <c r="M87" t="s">
        <v>321</v>
      </c>
      <c r="N87" t="s">
        <v>19</v>
      </c>
      <c r="O87" s="14">
        <v>1095800182</v>
      </c>
      <c r="P87" t="s">
        <v>404</v>
      </c>
      <c r="Q87" s="37">
        <v>20064000</v>
      </c>
      <c r="R87" t="s">
        <v>464</v>
      </c>
      <c r="S87" t="s">
        <v>466</v>
      </c>
      <c r="T87" s="14" t="str">
        <f>VLOOKUP(Contratos[[#This Row],[NÚMERO CONTRATO]],[1]!Tabla3[#All],69,FALSE)</f>
        <v>4  Mes(es)</v>
      </c>
      <c r="U87" t="str">
        <f>VLOOKUP(Contratos[[#This Row],[NÚMERO CONTRATO]],[1]!Tabla3[#All],70,FALSE)</f>
        <v>Contados a partir de la suscripción del acta de iniciación u orden deejecución, previa aprobación de la garantía única y el registropresupuestal.</v>
      </c>
      <c r="V87" s="1">
        <f>VLOOKUP(Contratos[[#This Row],[NÚMERO CONTRATO]],[1]!Tabla3[#All],123,FALSE)</f>
        <v>44826</v>
      </c>
      <c r="W87" s="1">
        <f>VLOOKUP(Contratos[[#This Row],[NÚMERO CONTRATO]],[1]!Tabla3[#All],124,FALSE)</f>
        <v>44830</v>
      </c>
      <c r="X87" s="1">
        <f>VLOOKUP(Contratos[[#This Row],[NÚMERO CONTRATO]],[1]!Tabla3[#All],126,FALSE)</f>
        <v>44830</v>
      </c>
      <c r="Y87" s="1">
        <f>VLOOKUP(Contratos[[#This Row],[NÚMERO CONTRATO]],[1]!Tabla3[#All],127,FALSE)</f>
        <v>44952</v>
      </c>
    </row>
    <row r="88" spans="2:25" x14ac:dyDescent="0.25">
      <c r="B88">
        <v>2022</v>
      </c>
      <c r="C88">
        <v>220616</v>
      </c>
      <c r="D88" t="s">
        <v>13</v>
      </c>
      <c r="E88" t="s">
        <v>153</v>
      </c>
      <c r="F88" t="s">
        <v>68</v>
      </c>
      <c r="G88" t="s">
        <v>9</v>
      </c>
      <c r="H88" t="s">
        <v>199</v>
      </c>
      <c r="I88" t="s">
        <v>11</v>
      </c>
      <c r="J88" t="s">
        <v>221</v>
      </c>
      <c r="K88" s="14" t="s">
        <v>270</v>
      </c>
      <c r="L88" t="s">
        <v>315</v>
      </c>
      <c r="M88" t="s">
        <v>321</v>
      </c>
      <c r="N88" t="s">
        <v>19</v>
      </c>
      <c r="O88" s="14">
        <v>19167655</v>
      </c>
      <c r="P88" t="s">
        <v>405</v>
      </c>
      <c r="Q88" s="37">
        <v>30240000</v>
      </c>
      <c r="R88" t="s">
        <v>462</v>
      </c>
      <c r="S88" t="s">
        <v>466</v>
      </c>
      <c r="T88" s="14" t="str">
        <f>VLOOKUP(Contratos[[#This Row],[NÚMERO CONTRATO]],[1]!Tabla3[#All],69,FALSE)</f>
        <v>5  Mes(es)</v>
      </c>
      <c r="U88" t="str">
        <f>VLOOKUP(Contratos[[#This Row],[NÚMERO CONTRATO]],[1]!Tabla3[#All],70,FALSE)</f>
        <v>Contados a partir de la suscripción del acta de iniciación u orden deejecución, previa aprobación de la garantía única y el registropresupuestal.</v>
      </c>
      <c r="V88" s="1">
        <f>VLOOKUP(Contratos[[#This Row],[NÚMERO CONTRATO]],[1]!Tabla3[#All],123,FALSE)</f>
        <v>44826</v>
      </c>
      <c r="W88" s="1">
        <f>VLOOKUP(Contratos[[#This Row],[NÚMERO CONTRATO]],[1]!Tabla3[#All],124,FALSE)</f>
        <v>44833</v>
      </c>
      <c r="X88" s="1">
        <f>VLOOKUP(Contratos[[#This Row],[NÚMERO CONTRATO]],[1]!Tabla3[#All],126,FALSE)</f>
        <v>44832</v>
      </c>
      <c r="Y88" s="1">
        <f>VLOOKUP(Contratos[[#This Row],[NÚMERO CONTRATO]],[1]!Tabla3[#All],127,FALSE)</f>
        <v>44985</v>
      </c>
    </row>
    <row r="89" spans="2:25" x14ac:dyDescent="0.25">
      <c r="B89">
        <v>2022</v>
      </c>
      <c r="C89">
        <v>220618</v>
      </c>
      <c r="D89" t="s">
        <v>13</v>
      </c>
      <c r="E89" t="s">
        <v>156</v>
      </c>
      <c r="F89" t="s">
        <v>71</v>
      </c>
      <c r="G89" t="s">
        <v>9</v>
      </c>
      <c r="H89" t="s">
        <v>199</v>
      </c>
      <c r="I89" t="s">
        <v>11</v>
      </c>
      <c r="J89" t="s">
        <v>221</v>
      </c>
      <c r="K89" s="14" t="s">
        <v>273</v>
      </c>
      <c r="L89" t="s">
        <v>315</v>
      </c>
      <c r="M89" t="s">
        <v>321</v>
      </c>
      <c r="N89" t="s">
        <v>19</v>
      </c>
      <c r="O89" s="14">
        <v>52879661</v>
      </c>
      <c r="P89" t="s">
        <v>406</v>
      </c>
      <c r="Q89" s="37">
        <v>11630000</v>
      </c>
      <c r="R89" t="s">
        <v>462</v>
      </c>
      <c r="S89" t="s">
        <v>466</v>
      </c>
      <c r="T89" s="14" t="str">
        <f>VLOOKUP(Contratos[[#This Row],[NÚMERO CONTRATO]],[1]!Tabla3[#All],69,FALSE)</f>
        <v>5  Mes(es)</v>
      </c>
      <c r="U89" t="str">
        <f>VLOOKUP(Contratos[[#This Row],[NÚMERO CONTRATO]],[1]!Tabla3[#All],70,FALSE)</f>
        <v>Contados a partir de la suscripción del acta de inicio previa expedicióndel registro presupuestal y aprobación de las garantías que amparan elcontrato.</v>
      </c>
      <c r="V89" s="1">
        <f>VLOOKUP(Contratos[[#This Row],[NÚMERO CONTRATO]],[1]!Tabla3[#All],123,FALSE)</f>
        <v>44826</v>
      </c>
      <c r="W89" s="1">
        <f>VLOOKUP(Contratos[[#This Row],[NÚMERO CONTRATO]],[1]!Tabla3[#All],124,FALSE)</f>
        <v>44832</v>
      </c>
      <c r="X89" s="1">
        <f>VLOOKUP(Contratos[[#This Row],[NÚMERO CONTRATO]],[1]!Tabla3[#All],126,FALSE)</f>
        <v>44832</v>
      </c>
      <c r="Y89" s="1">
        <f>VLOOKUP(Contratos[[#This Row],[NÚMERO CONTRATO]],[1]!Tabla3[#All],127,FALSE)</f>
        <v>44985</v>
      </c>
    </row>
    <row r="90" spans="2:25" x14ac:dyDescent="0.25">
      <c r="B90">
        <v>2022</v>
      </c>
      <c r="C90">
        <v>220620</v>
      </c>
      <c r="D90" t="s">
        <v>13</v>
      </c>
      <c r="E90" t="s">
        <v>157</v>
      </c>
      <c r="F90" t="s">
        <v>72</v>
      </c>
      <c r="G90" t="s">
        <v>1</v>
      </c>
      <c r="H90" t="s">
        <v>199</v>
      </c>
      <c r="I90" t="s">
        <v>10</v>
      </c>
      <c r="J90" t="s">
        <v>219</v>
      </c>
      <c r="K90" s="14" t="s">
        <v>274</v>
      </c>
      <c r="L90" t="s">
        <v>315</v>
      </c>
      <c r="M90" t="s">
        <v>363</v>
      </c>
      <c r="N90" t="s">
        <v>20</v>
      </c>
      <c r="O90" s="14">
        <v>830077975</v>
      </c>
      <c r="P90" t="s">
        <v>407</v>
      </c>
      <c r="Q90" s="37">
        <v>188188094</v>
      </c>
      <c r="R90" t="s">
        <v>462</v>
      </c>
      <c r="S90" t="s">
        <v>466</v>
      </c>
      <c r="T90" s="14" t="str">
        <f>VLOOKUP(Contratos[[#This Row],[NÚMERO CONTRATO]],[1]!Tabla3[#All],69,FALSE)</f>
        <v>12  Mes(es)</v>
      </c>
      <c r="U90" t="str">
        <f>VLOOKUP(Contratos[[#This Row],[NÚMERO CONTRATO]],[1]!Tabla3[#All],70,FALSE)</f>
        <v>contados a partir de la suscripción del acta de inicio, previaexpedición del registro presupuestal y aprobación de las garantías.</v>
      </c>
      <c r="V90" s="1">
        <f>VLOOKUP(Contratos[[#This Row],[NÚMERO CONTRATO]],[1]!Tabla3[#All],123,FALSE)</f>
        <v>44826</v>
      </c>
      <c r="W90" s="1">
        <f>VLOOKUP(Contratos[[#This Row],[NÚMERO CONTRATO]],[1]!Tabla3[#All],124,FALSE)</f>
        <v>44837</v>
      </c>
      <c r="X90" s="1">
        <f>VLOOKUP(Contratos[[#This Row],[NÚMERO CONTRATO]],[1]!Tabla3[#All],126,FALSE)</f>
        <v>44837</v>
      </c>
      <c r="Y90" s="1">
        <f>VLOOKUP(Contratos[[#This Row],[NÚMERO CONTRATO]],[1]!Tabla3[#All],127,FALSE)</f>
        <v>45202</v>
      </c>
    </row>
    <row r="91" spans="2:25" x14ac:dyDescent="0.25">
      <c r="B91">
        <v>2022</v>
      </c>
      <c r="C91">
        <v>220622</v>
      </c>
      <c r="D91" t="s">
        <v>13</v>
      </c>
      <c r="E91" t="s">
        <v>158</v>
      </c>
      <c r="F91" t="s">
        <v>73</v>
      </c>
      <c r="G91" t="s">
        <v>9</v>
      </c>
      <c r="H91" t="s">
        <v>199</v>
      </c>
      <c r="I91" t="s">
        <v>10</v>
      </c>
      <c r="J91" t="s">
        <v>217</v>
      </c>
      <c r="K91" s="14" t="s">
        <v>248</v>
      </c>
      <c r="L91" t="s">
        <v>315</v>
      </c>
      <c r="M91" t="s">
        <v>321</v>
      </c>
      <c r="N91" t="s">
        <v>19</v>
      </c>
      <c r="O91" s="14">
        <v>36066378</v>
      </c>
      <c r="P91" t="s">
        <v>408</v>
      </c>
      <c r="Q91" s="37">
        <v>21844000</v>
      </c>
      <c r="R91" t="s">
        <v>462</v>
      </c>
      <c r="S91" t="s">
        <v>466</v>
      </c>
      <c r="T91" s="14" t="str">
        <f>VLOOKUP(Contratos[[#This Row],[NÚMERO CONTRATO]],[1]!Tabla3[#All],69,FALSE)</f>
        <v>4  Mes(es)</v>
      </c>
      <c r="U91" t="str">
        <f>VLOOKUP(Contratos[[#This Row],[NÚMERO CONTRATO]],[1]!Tabla3[#All],70,FALSE)</f>
        <v>contados a partir de la suscripción del acta de iniciación u orden deejecución, previa aprobación de la garantía única y expedición delregistro presupuestal.</v>
      </c>
      <c r="V91" s="1">
        <f>VLOOKUP(Contratos[[#This Row],[NÚMERO CONTRATO]],[1]!Tabla3[#All],123,FALSE)</f>
        <v>44826</v>
      </c>
      <c r="W91" s="1">
        <f>VLOOKUP(Contratos[[#This Row],[NÚMERO CONTRATO]],[1]!Tabla3[#All],124,FALSE)</f>
        <v>44827</v>
      </c>
      <c r="X91" s="1">
        <f>VLOOKUP(Contratos[[#This Row],[NÚMERO CONTRATO]],[1]!Tabla3[#All],126,FALSE)</f>
        <v>44827</v>
      </c>
      <c r="Y91" s="1">
        <f>VLOOKUP(Contratos[[#This Row],[NÚMERO CONTRATO]],[1]!Tabla3[#All],127,FALSE)</f>
        <v>44949</v>
      </c>
    </row>
    <row r="92" spans="2:25" x14ac:dyDescent="0.25">
      <c r="B92">
        <v>2022</v>
      </c>
      <c r="C92">
        <v>220623</v>
      </c>
      <c r="D92" t="s">
        <v>13</v>
      </c>
      <c r="E92" t="s">
        <v>158</v>
      </c>
      <c r="F92" t="s">
        <v>73</v>
      </c>
      <c r="G92" t="s">
        <v>9</v>
      </c>
      <c r="H92" t="s">
        <v>199</v>
      </c>
      <c r="I92" t="s">
        <v>10</v>
      </c>
      <c r="J92" t="s">
        <v>217</v>
      </c>
      <c r="K92" s="14" t="s">
        <v>248</v>
      </c>
      <c r="L92" t="s">
        <v>315</v>
      </c>
      <c r="M92" t="s">
        <v>321</v>
      </c>
      <c r="N92" t="s">
        <v>19</v>
      </c>
      <c r="O92" s="14">
        <v>33223348</v>
      </c>
      <c r="P92" t="s">
        <v>409</v>
      </c>
      <c r="Q92" s="37">
        <v>21844000</v>
      </c>
      <c r="R92" t="s">
        <v>462</v>
      </c>
      <c r="S92" t="s">
        <v>466</v>
      </c>
      <c r="T92" s="14" t="str">
        <f>VLOOKUP(Contratos[[#This Row],[NÚMERO CONTRATO]],[1]!Tabla3[#All],69,FALSE)</f>
        <v>4  Mes(es)</v>
      </c>
      <c r="U92" t="str">
        <f>VLOOKUP(Contratos[[#This Row],[NÚMERO CONTRATO]],[1]!Tabla3[#All],70,FALSE)</f>
        <v>contados a partir de la suscripción del acta de iniciación u orden deejecución, previa aprobación de la garantía única y expedición delregistro presupuestal.</v>
      </c>
      <c r="V92" s="1">
        <f>VLOOKUP(Contratos[[#This Row],[NÚMERO CONTRATO]],[1]!Tabla3[#All],123,FALSE)</f>
        <v>44826</v>
      </c>
      <c r="W92" s="1">
        <f>VLOOKUP(Contratos[[#This Row],[NÚMERO CONTRATO]],[1]!Tabla3[#All],124,FALSE)</f>
        <v>44827</v>
      </c>
      <c r="X92" s="1">
        <f>VLOOKUP(Contratos[[#This Row],[NÚMERO CONTRATO]],[1]!Tabla3[#All],126,FALSE)</f>
        <v>44827</v>
      </c>
      <c r="Y92" s="1">
        <f>VLOOKUP(Contratos[[#This Row],[NÚMERO CONTRATO]],[1]!Tabla3[#All],127,FALSE)</f>
        <v>44949</v>
      </c>
    </row>
    <row r="93" spans="2:25" x14ac:dyDescent="0.25">
      <c r="B93">
        <v>2022</v>
      </c>
      <c r="C93">
        <v>220624</v>
      </c>
      <c r="D93" t="s">
        <v>13</v>
      </c>
      <c r="E93" t="s">
        <v>158</v>
      </c>
      <c r="F93" t="s">
        <v>73</v>
      </c>
      <c r="G93" t="s">
        <v>9</v>
      </c>
      <c r="H93" t="s">
        <v>199</v>
      </c>
      <c r="I93" t="s">
        <v>10</v>
      </c>
      <c r="J93" t="s">
        <v>217</v>
      </c>
      <c r="K93" s="14" t="s">
        <v>248</v>
      </c>
      <c r="L93" t="s">
        <v>315</v>
      </c>
      <c r="M93" t="s">
        <v>321</v>
      </c>
      <c r="N93" t="s">
        <v>19</v>
      </c>
      <c r="O93" s="14">
        <v>80072113</v>
      </c>
      <c r="P93" t="s">
        <v>410</v>
      </c>
      <c r="Q93" s="37">
        <v>21844000</v>
      </c>
      <c r="R93" t="s">
        <v>462</v>
      </c>
      <c r="S93" t="s">
        <v>466</v>
      </c>
      <c r="T93" s="14" t="str">
        <f>VLOOKUP(Contratos[[#This Row],[NÚMERO CONTRATO]],[1]!Tabla3[#All],69,FALSE)</f>
        <v>4  Mes(es)</v>
      </c>
      <c r="U93" t="str">
        <f>VLOOKUP(Contratos[[#This Row],[NÚMERO CONTRATO]],[1]!Tabla3[#All],70,FALSE)</f>
        <v>contados a partir de la suscripción del acta de iniciación u orden deejecución, previa aprobación de la garantía única y expedición delregistro presupuestal.</v>
      </c>
      <c r="V93" s="1">
        <f>VLOOKUP(Contratos[[#This Row],[NÚMERO CONTRATO]],[1]!Tabla3[#All],123,FALSE)</f>
        <v>44826</v>
      </c>
      <c r="W93" s="1">
        <f>VLOOKUP(Contratos[[#This Row],[NÚMERO CONTRATO]],[1]!Tabla3[#All],124,FALSE)</f>
        <v>44827</v>
      </c>
      <c r="X93" s="1">
        <f>VLOOKUP(Contratos[[#This Row],[NÚMERO CONTRATO]],[1]!Tabla3[#All],126,FALSE)</f>
        <v>44827</v>
      </c>
      <c r="Y93" s="1">
        <f>VLOOKUP(Contratos[[#This Row],[NÚMERO CONTRATO]],[1]!Tabla3[#All],127,FALSE)</f>
        <v>44949</v>
      </c>
    </row>
    <row r="94" spans="2:25" x14ac:dyDescent="0.25">
      <c r="B94">
        <v>2022</v>
      </c>
      <c r="C94">
        <v>220625</v>
      </c>
      <c r="D94" t="s">
        <v>13</v>
      </c>
      <c r="E94" t="s">
        <v>158</v>
      </c>
      <c r="F94" t="s">
        <v>73</v>
      </c>
      <c r="G94" t="s">
        <v>9</v>
      </c>
      <c r="H94" t="s">
        <v>199</v>
      </c>
      <c r="I94" t="s">
        <v>10</v>
      </c>
      <c r="J94" t="s">
        <v>217</v>
      </c>
      <c r="K94" s="14" t="s">
        <v>248</v>
      </c>
      <c r="L94" t="s">
        <v>315</v>
      </c>
      <c r="M94" t="s">
        <v>321</v>
      </c>
      <c r="N94" t="s">
        <v>19</v>
      </c>
      <c r="O94" s="14">
        <v>52622600</v>
      </c>
      <c r="P94" t="s">
        <v>411</v>
      </c>
      <c r="Q94" s="37">
        <v>21844000</v>
      </c>
      <c r="R94" t="s">
        <v>462</v>
      </c>
      <c r="S94" t="s">
        <v>466</v>
      </c>
      <c r="T94" s="14" t="str">
        <f>VLOOKUP(Contratos[[#This Row],[NÚMERO CONTRATO]],[1]!Tabla3[#All],69,FALSE)</f>
        <v>4  Mes(es)</v>
      </c>
      <c r="U94" t="str">
        <f>VLOOKUP(Contratos[[#This Row],[NÚMERO CONTRATO]],[1]!Tabla3[#All],70,FALSE)</f>
        <v>contados a partir de la suscripción del acta de iniciación u orden deejecución, previa aprobación de la garantía única y expedición delregistro presupuestal.</v>
      </c>
      <c r="V94" s="1">
        <f>VLOOKUP(Contratos[[#This Row],[NÚMERO CONTRATO]],[1]!Tabla3[#All],123,FALSE)</f>
        <v>44826</v>
      </c>
      <c r="W94" s="1">
        <f>VLOOKUP(Contratos[[#This Row],[NÚMERO CONTRATO]],[1]!Tabla3[#All],124,FALSE)</f>
        <v>44827</v>
      </c>
      <c r="X94" s="1">
        <f>VLOOKUP(Contratos[[#This Row],[NÚMERO CONTRATO]],[1]!Tabla3[#All],126,FALSE)</f>
        <v>44827</v>
      </c>
      <c r="Y94" s="1">
        <f>VLOOKUP(Contratos[[#This Row],[NÚMERO CONTRATO]],[1]!Tabla3[#All],127,FALSE)</f>
        <v>44949</v>
      </c>
    </row>
    <row r="95" spans="2:25" x14ac:dyDescent="0.25">
      <c r="B95">
        <v>2022</v>
      </c>
      <c r="C95">
        <v>220626</v>
      </c>
      <c r="D95" t="s">
        <v>13</v>
      </c>
      <c r="E95" t="s">
        <v>159</v>
      </c>
      <c r="F95" t="s">
        <v>74</v>
      </c>
      <c r="G95" t="s">
        <v>9</v>
      </c>
      <c r="H95" t="s">
        <v>199</v>
      </c>
      <c r="I95" t="s">
        <v>11</v>
      </c>
      <c r="J95" t="s">
        <v>221</v>
      </c>
      <c r="K95" s="14" t="s">
        <v>275</v>
      </c>
      <c r="L95" t="s">
        <v>315</v>
      </c>
      <c r="M95" t="s">
        <v>321</v>
      </c>
      <c r="N95" t="s">
        <v>19</v>
      </c>
      <c r="O95" s="14">
        <v>80723384</v>
      </c>
      <c r="P95" t="s">
        <v>412</v>
      </c>
      <c r="Q95" s="37">
        <v>40774500</v>
      </c>
      <c r="R95" t="s">
        <v>462</v>
      </c>
      <c r="S95" t="s">
        <v>466</v>
      </c>
      <c r="T95" s="14" t="str">
        <f>VLOOKUP(Contratos[[#This Row],[NÚMERO CONTRATO]],[1]!Tabla3[#All],69,FALSE)</f>
        <v>4  Mes(es)  15  Día(s)</v>
      </c>
      <c r="U95" t="str">
        <f>VLOOKUP(Contratos[[#This Row],[NÚMERO CONTRATO]],[1]!Tabla3[#All],70,FALSE)</f>
        <v>Contados a partir de la suscripción del acta de inicio, previaaprobación de la garantía única y el registro presupuestal.</v>
      </c>
      <c r="V95" s="1">
        <f>VLOOKUP(Contratos[[#This Row],[NÚMERO CONTRATO]],[1]!Tabla3[#All],123,FALSE)</f>
        <v>44826</v>
      </c>
      <c r="W95" s="1">
        <f>VLOOKUP(Contratos[[#This Row],[NÚMERO CONTRATO]],[1]!Tabla3[#All],124,FALSE)</f>
        <v>44827</v>
      </c>
      <c r="X95" s="1">
        <f>VLOOKUP(Contratos[[#This Row],[NÚMERO CONTRATO]],[1]!Tabla3[#All],126,FALSE)</f>
        <v>44827</v>
      </c>
      <c r="Y95" s="1">
        <f>VLOOKUP(Contratos[[#This Row],[NÚMERO CONTRATO]],[1]!Tabla3[#All],127,FALSE)</f>
        <v>44964</v>
      </c>
    </row>
    <row r="96" spans="2:25" x14ac:dyDescent="0.25">
      <c r="B96">
        <v>2022</v>
      </c>
      <c r="C96">
        <v>220674</v>
      </c>
      <c r="D96" t="s">
        <v>14</v>
      </c>
      <c r="E96" t="s">
        <v>160</v>
      </c>
      <c r="F96" t="s">
        <v>75</v>
      </c>
      <c r="G96" t="s">
        <v>5</v>
      </c>
      <c r="H96" t="s">
        <v>200</v>
      </c>
      <c r="I96" t="s">
        <v>11</v>
      </c>
      <c r="J96" t="s">
        <v>221</v>
      </c>
      <c r="K96" s="14" t="s">
        <v>276</v>
      </c>
      <c r="L96" t="s">
        <v>314</v>
      </c>
      <c r="M96" t="s">
        <v>321</v>
      </c>
      <c r="N96" t="s">
        <v>20</v>
      </c>
      <c r="O96" s="14">
        <v>901374618</v>
      </c>
      <c r="P96" t="s">
        <v>413</v>
      </c>
      <c r="Q96" s="37">
        <v>391126207</v>
      </c>
      <c r="R96" t="s">
        <v>462</v>
      </c>
      <c r="S96" t="s">
        <v>467</v>
      </c>
      <c r="T96" s="14" t="str">
        <f>VLOOKUP(Contratos[[#This Row],[NÚMERO CONTRATO]],[1]!Tabla3[#All],69,FALSE)</f>
        <v>4  Mes(es)</v>
      </c>
      <c r="U96" t="str">
        <f>VLOOKUP(Contratos[[#This Row],[NÚMERO CONTRATO]],[1]!Tabla3[#All],70,FALSE)</f>
        <v>, contados a partir de la suscripción del acta de iniciación u orden deejecución, previa aprobación de la garantía única y expedición delregistro presupuestal.</v>
      </c>
      <c r="V96" s="1">
        <f>VLOOKUP(Contratos[[#This Row],[NÚMERO CONTRATO]],[1]!Tabla3[#All],123,FALSE)</f>
        <v>44826</v>
      </c>
      <c r="W96" s="1">
        <f>VLOOKUP(Contratos[[#This Row],[NÚMERO CONTRATO]],[1]!Tabla3[#All],124,FALSE)</f>
        <v>44837</v>
      </c>
      <c r="X96" s="1">
        <f>VLOOKUP(Contratos[[#This Row],[NÚMERO CONTRATO]],[1]!Tabla3[#All],126,FALSE)</f>
        <v>44839</v>
      </c>
      <c r="Y96" s="1">
        <f>VLOOKUP(Contratos[[#This Row],[NÚMERO CONTRATO]],[1]!Tabla3[#All],127,FALSE)</f>
        <v>44962</v>
      </c>
    </row>
    <row r="97" spans="2:25" x14ac:dyDescent="0.25">
      <c r="B97">
        <v>2022</v>
      </c>
      <c r="C97">
        <v>220589</v>
      </c>
      <c r="D97" t="s">
        <v>13</v>
      </c>
      <c r="E97" t="s">
        <v>161</v>
      </c>
      <c r="F97" t="s">
        <v>76</v>
      </c>
      <c r="G97" t="s">
        <v>1</v>
      </c>
      <c r="H97" t="s">
        <v>199</v>
      </c>
      <c r="I97" t="s">
        <v>11</v>
      </c>
      <c r="J97" t="s">
        <v>221</v>
      </c>
      <c r="K97" s="14" t="s">
        <v>277</v>
      </c>
      <c r="L97" t="s">
        <v>315</v>
      </c>
      <c r="M97" t="s">
        <v>321</v>
      </c>
      <c r="N97" t="s">
        <v>20</v>
      </c>
      <c r="O97" s="14">
        <v>860066942</v>
      </c>
      <c r="P97" t="s">
        <v>414</v>
      </c>
      <c r="Q97" s="37">
        <v>950914740</v>
      </c>
      <c r="R97" t="s">
        <v>462</v>
      </c>
      <c r="S97" t="s">
        <v>466</v>
      </c>
      <c r="T97" s="14" t="str">
        <f>VLOOKUP(Contratos[[#This Row],[NÚMERO CONTRATO]],[1]!Tabla3[#All],69,FALSE)</f>
        <v>6  Mes(es)</v>
      </c>
      <c r="U97" t="str">
        <f>VLOOKUP(Contratos[[#This Row],[NÚMERO CONTRATO]],[1]!Tabla3[#All],70,FALSE)</f>
        <v>Contados a partir de la suscripción del acta de inicio previa expedicióndel registro presupuestal y aprobación de las garantías que amparan elcontrato.</v>
      </c>
      <c r="V97" s="1">
        <f>VLOOKUP(Contratos[[#This Row],[NÚMERO CONTRATO]],[1]!Tabla3[#All],123,FALSE)</f>
        <v>44827</v>
      </c>
      <c r="W97" s="1">
        <f>VLOOKUP(Contratos[[#This Row],[NÚMERO CONTRATO]],[1]!Tabla3[#All],124,FALSE)</f>
        <v>44837</v>
      </c>
      <c r="X97" s="1">
        <f>VLOOKUP(Contratos[[#This Row],[NÚMERO CONTRATO]],[1]!Tabla3[#All],126,FALSE)</f>
        <v>44837</v>
      </c>
      <c r="Y97" s="1">
        <f>VLOOKUP(Contratos[[#This Row],[NÚMERO CONTRATO]],[1]!Tabla3[#All],127,FALSE)</f>
        <v>45019</v>
      </c>
    </row>
    <row r="98" spans="2:25" x14ac:dyDescent="0.25">
      <c r="B98">
        <v>2022</v>
      </c>
      <c r="C98">
        <v>220609</v>
      </c>
      <c r="D98" t="s">
        <v>13</v>
      </c>
      <c r="E98" t="s">
        <v>162</v>
      </c>
      <c r="F98" t="s">
        <v>77</v>
      </c>
      <c r="G98" t="s">
        <v>4</v>
      </c>
      <c r="H98" t="s">
        <v>199</v>
      </c>
      <c r="I98" t="s">
        <v>11</v>
      </c>
      <c r="J98" t="s">
        <v>221</v>
      </c>
      <c r="K98" s="14" t="s">
        <v>278</v>
      </c>
      <c r="L98" t="s">
        <v>315</v>
      </c>
      <c r="M98" t="s">
        <v>321</v>
      </c>
      <c r="N98" t="s">
        <v>20</v>
      </c>
      <c r="O98" s="14">
        <v>900150067</v>
      </c>
      <c r="P98" t="s">
        <v>415</v>
      </c>
      <c r="Q98" s="37">
        <v>9000000</v>
      </c>
      <c r="R98" t="s">
        <v>462</v>
      </c>
      <c r="S98" t="s">
        <v>466</v>
      </c>
      <c r="T98" s="14" t="str">
        <f>VLOOKUP(Contratos[[#This Row],[NÚMERO CONTRATO]],[1]!Tabla3[#All],69,FALSE)</f>
        <v>6  Mes(es)</v>
      </c>
      <c r="U98" t="str">
        <f>VLOOKUP(Contratos[[#This Row],[NÚMERO CONTRATO]],[1]!Tabla3[#All],70,FALSE)</f>
        <v>Contados a partir de la suscripción del acta de inicio previa expedicióndel registro presupuestal y aprobación de las garantías que amparan elcontrato.</v>
      </c>
      <c r="V98" s="1">
        <f>VLOOKUP(Contratos[[#This Row],[NÚMERO CONTRATO]],[1]!Tabla3[#All],123,FALSE)</f>
        <v>44827</v>
      </c>
      <c r="W98" s="1">
        <f>VLOOKUP(Contratos[[#This Row],[NÚMERO CONTRATO]],[1]!Tabla3[#All],124,FALSE)</f>
        <v>44837</v>
      </c>
      <c r="X98" s="1">
        <f>VLOOKUP(Contratos[[#This Row],[NÚMERO CONTRATO]],[1]!Tabla3[#All],126,FALSE)</f>
        <v>44840</v>
      </c>
      <c r="Y98" s="1">
        <f>VLOOKUP(Contratos[[#This Row],[NÚMERO CONTRATO]],[1]!Tabla3[#All],127,FALSE)</f>
        <v>45022</v>
      </c>
    </row>
    <row r="99" spans="2:25" x14ac:dyDescent="0.25">
      <c r="B99">
        <v>2022</v>
      </c>
      <c r="C99">
        <v>220619</v>
      </c>
      <c r="D99" t="s">
        <v>13</v>
      </c>
      <c r="E99" t="s">
        <v>156</v>
      </c>
      <c r="F99" t="s">
        <v>71</v>
      </c>
      <c r="G99" t="s">
        <v>9</v>
      </c>
      <c r="H99" t="s">
        <v>199</v>
      </c>
      <c r="I99" t="s">
        <v>11</v>
      </c>
      <c r="J99" t="s">
        <v>221</v>
      </c>
      <c r="K99" s="14" t="s">
        <v>273</v>
      </c>
      <c r="L99" t="s">
        <v>315</v>
      </c>
      <c r="M99" t="s">
        <v>321</v>
      </c>
      <c r="N99" t="s">
        <v>19</v>
      </c>
      <c r="O99" s="14">
        <v>1052395413</v>
      </c>
      <c r="P99" t="s">
        <v>416</v>
      </c>
      <c r="Q99" s="37">
        <v>11630000</v>
      </c>
      <c r="R99" t="s">
        <v>462</v>
      </c>
      <c r="S99" t="s">
        <v>466</v>
      </c>
      <c r="T99" s="14" t="str">
        <f>VLOOKUP(Contratos[[#This Row],[NÚMERO CONTRATO]],[1]!Tabla3[#All],69,FALSE)</f>
        <v>5  Mes(es)</v>
      </c>
      <c r="U99" t="str">
        <f>VLOOKUP(Contratos[[#This Row],[NÚMERO CONTRATO]],[1]!Tabla3[#All],70,FALSE)</f>
        <v>Contados a partir de la suscripción del acta de inicio previa expedicióndel registro presupuestal y aprobación de las garantías que amparan elcontrato.</v>
      </c>
      <c r="V99" s="1">
        <f>VLOOKUP(Contratos[[#This Row],[NÚMERO CONTRATO]],[1]!Tabla3[#All],123,FALSE)</f>
        <v>44827</v>
      </c>
      <c r="W99" s="1">
        <f>VLOOKUP(Contratos[[#This Row],[NÚMERO CONTRATO]],[1]!Tabla3[#All],124,FALSE)</f>
        <v>44831</v>
      </c>
      <c r="X99" s="1">
        <f>VLOOKUP(Contratos[[#This Row],[NÚMERO CONTRATO]],[1]!Tabla3[#All],126,FALSE)</f>
        <v>44831</v>
      </c>
      <c r="Y99" s="1">
        <f>VLOOKUP(Contratos[[#This Row],[NÚMERO CONTRATO]],[1]!Tabla3[#All],127,FALSE)</f>
        <v>44984</v>
      </c>
    </row>
    <row r="100" spans="2:25" x14ac:dyDescent="0.25">
      <c r="B100">
        <v>2022</v>
      </c>
      <c r="C100">
        <v>220629</v>
      </c>
      <c r="D100" t="s">
        <v>13</v>
      </c>
      <c r="E100" t="s">
        <v>163</v>
      </c>
      <c r="F100" t="s">
        <v>78</v>
      </c>
      <c r="G100" t="s">
        <v>9</v>
      </c>
      <c r="H100" t="s">
        <v>199</v>
      </c>
      <c r="I100" t="s">
        <v>11</v>
      </c>
      <c r="J100" t="s">
        <v>221</v>
      </c>
      <c r="K100" s="14" t="s">
        <v>279</v>
      </c>
      <c r="L100" t="s">
        <v>315</v>
      </c>
      <c r="M100" t="s">
        <v>321</v>
      </c>
      <c r="N100" t="s">
        <v>19</v>
      </c>
      <c r="O100" s="14">
        <v>40937641</v>
      </c>
      <c r="P100" t="s">
        <v>417</v>
      </c>
      <c r="Q100" s="37">
        <v>19539000</v>
      </c>
      <c r="R100" t="s">
        <v>462</v>
      </c>
      <c r="S100" t="s">
        <v>466</v>
      </c>
      <c r="T100" s="14" t="str">
        <f>VLOOKUP(Contratos[[#This Row],[NÚMERO CONTRATO]],[1]!Tabla3[#All],69,FALSE)</f>
        <v>4  Mes(es)  15  Día(s)</v>
      </c>
      <c r="U100" t="str">
        <f>VLOOKUP(Contratos[[#This Row],[NÚMERO CONTRATO]],[1]!Tabla3[#All],70,FALSE)</f>
        <v>Contados a partir de la suscripción del acta de inicio previa expedicióndel registro presupuestal y aprobación de las garantías que amparan elcontrato.</v>
      </c>
      <c r="V100" s="1">
        <f>VLOOKUP(Contratos[[#This Row],[NÚMERO CONTRATO]],[1]!Tabla3[#All],123,FALSE)</f>
        <v>44827</v>
      </c>
      <c r="W100" s="1">
        <f>VLOOKUP(Contratos[[#This Row],[NÚMERO CONTRATO]],[1]!Tabla3[#All],124,FALSE)</f>
        <v>44837</v>
      </c>
      <c r="X100" s="1">
        <f>VLOOKUP(Contratos[[#This Row],[NÚMERO CONTRATO]],[1]!Tabla3[#All],126,FALSE)</f>
        <v>44837</v>
      </c>
      <c r="Y100" s="1">
        <f>VLOOKUP(Contratos[[#This Row],[NÚMERO CONTRATO]],[1]!Tabla3[#All],127,FALSE)</f>
        <v>44975</v>
      </c>
    </row>
    <row r="101" spans="2:25" x14ac:dyDescent="0.25">
      <c r="B101">
        <v>2022</v>
      </c>
      <c r="C101">
        <v>220633</v>
      </c>
      <c r="D101" t="s">
        <v>13</v>
      </c>
      <c r="E101" t="s">
        <v>164</v>
      </c>
      <c r="F101" t="s">
        <v>79</v>
      </c>
      <c r="G101" t="s">
        <v>9</v>
      </c>
      <c r="H101" t="s">
        <v>199</v>
      </c>
      <c r="I101" t="s">
        <v>11</v>
      </c>
      <c r="J101" t="s">
        <v>221</v>
      </c>
      <c r="K101" s="14" t="s">
        <v>280</v>
      </c>
      <c r="L101" t="s">
        <v>315</v>
      </c>
      <c r="M101" t="s">
        <v>321</v>
      </c>
      <c r="N101" t="s">
        <v>19</v>
      </c>
      <c r="O101" s="14">
        <v>1018443671</v>
      </c>
      <c r="P101" t="s">
        <v>418</v>
      </c>
      <c r="Q101" s="37">
        <v>16051500</v>
      </c>
      <c r="R101" t="s">
        <v>462</v>
      </c>
      <c r="S101" t="s">
        <v>466</v>
      </c>
      <c r="T101" s="14" t="str">
        <f>VLOOKUP(Contratos[[#This Row],[NÚMERO CONTRATO]],[1]!Tabla3[#All],69,FALSE)</f>
        <v>4  Mes(es)  15  Día(s)</v>
      </c>
      <c r="U101" t="str">
        <f>VLOOKUP(Contratos[[#This Row],[NÚMERO CONTRATO]],[1]!Tabla3[#All],70,FALSE)</f>
        <v>Contados a partir de la suscripción del acta de inicio previa expedicióndel registro presupuestal y aprobación de las garantías que amparan elcontrato.</v>
      </c>
      <c r="V101" s="1">
        <f>VLOOKUP(Contratos[[#This Row],[NÚMERO CONTRATO]],[1]!Tabla3[#All],123,FALSE)</f>
        <v>44827</v>
      </c>
      <c r="W101" s="1">
        <f>VLOOKUP(Contratos[[#This Row],[NÚMERO CONTRATO]],[1]!Tabla3[#All],124,FALSE)</f>
        <v>44837</v>
      </c>
      <c r="X101" s="1">
        <f>VLOOKUP(Contratos[[#This Row],[NÚMERO CONTRATO]],[1]!Tabla3[#All],126,FALSE)</f>
        <v>44837</v>
      </c>
      <c r="Y101" s="1">
        <f>VLOOKUP(Contratos[[#This Row],[NÚMERO CONTRATO]],[1]!Tabla3[#All],127,FALSE)</f>
        <v>44975</v>
      </c>
    </row>
    <row r="102" spans="2:25" x14ac:dyDescent="0.25">
      <c r="B102">
        <v>2022</v>
      </c>
      <c r="C102">
        <v>220606</v>
      </c>
      <c r="D102" t="s">
        <v>13</v>
      </c>
      <c r="E102" t="s">
        <v>165</v>
      </c>
      <c r="F102" t="s">
        <v>80</v>
      </c>
      <c r="G102" t="s">
        <v>1</v>
      </c>
      <c r="H102" t="s">
        <v>199</v>
      </c>
      <c r="I102" t="s">
        <v>10</v>
      </c>
      <c r="J102" t="s">
        <v>219</v>
      </c>
      <c r="K102" s="14" t="s">
        <v>281</v>
      </c>
      <c r="L102" t="s">
        <v>315</v>
      </c>
      <c r="M102" t="s">
        <v>321</v>
      </c>
      <c r="N102" t="s">
        <v>20</v>
      </c>
      <c r="O102" s="14">
        <v>830084433</v>
      </c>
      <c r="P102" t="s">
        <v>419</v>
      </c>
      <c r="Q102" s="37">
        <v>27729268</v>
      </c>
      <c r="R102" t="s">
        <v>462</v>
      </c>
      <c r="S102" t="s">
        <v>466</v>
      </c>
      <c r="T102" s="14" t="str">
        <f>VLOOKUP(Contratos[[#This Row],[NÚMERO CONTRATO]],[1]!Tabla3[#All],69,FALSE)</f>
        <v>12  Mes(es)</v>
      </c>
      <c r="U102" t="str">
        <f>VLOOKUP(Contratos[[#This Row],[NÚMERO CONTRATO]],[1]!Tabla3[#All],70,FALSE)</f>
        <v>, contados a partir de la suscripción del acta de iniciación u orden deejecución, previa aprobación de las garantías y expedición del registropresupuestal.</v>
      </c>
      <c r="V102" s="1">
        <f>VLOOKUP(Contratos[[#This Row],[NÚMERO CONTRATO]],[1]!Tabla3[#All],123,FALSE)</f>
        <v>44830</v>
      </c>
      <c r="W102" s="1">
        <v>1</v>
      </c>
      <c r="X102" s="1">
        <v>1</v>
      </c>
      <c r="Y102" s="1">
        <v>1</v>
      </c>
    </row>
    <row r="103" spans="2:25" x14ac:dyDescent="0.25">
      <c r="B103">
        <v>2022</v>
      </c>
      <c r="C103">
        <v>220627</v>
      </c>
      <c r="D103" t="s">
        <v>13</v>
      </c>
      <c r="E103" t="s">
        <v>144</v>
      </c>
      <c r="F103" t="s">
        <v>59</v>
      </c>
      <c r="G103" t="s">
        <v>9</v>
      </c>
      <c r="H103" t="s">
        <v>199</v>
      </c>
      <c r="I103" t="s">
        <v>10</v>
      </c>
      <c r="J103" t="s">
        <v>216</v>
      </c>
      <c r="K103" s="14" t="s">
        <v>261</v>
      </c>
      <c r="L103" t="s">
        <v>315</v>
      </c>
      <c r="M103" t="s">
        <v>321</v>
      </c>
      <c r="N103" t="s">
        <v>19</v>
      </c>
      <c r="O103" s="14">
        <v>1018464848</v>
      </c>
      <c r="P103" t="s">
        <v>420</v>
      </c>
      <c r="Q103" s="37">
        <v>13193067</v>
      </c>
      <c r="R103" t="s">
        <v>462</v>
      </c>
      <c r="S103" t="s">
        <v>466</v>
      </c>
      <c r="T103" s="14" t="str">
        <f>VLOOKUP(Contratos[[#This Row],[NÚMERO CONTRATO]],[1]!Tabla3[#All],69,FALSE)</f>
        <v>3  Mes(es)  26  Día(s)</v>
      </c>
      <c r="U103" t="str">
        <f>VLOOKUP(Contratos[[#This Row],[NÚMERO CONTRATO]],[1]!Tabla3[#All],70,FALSE)</f>
        <v>calendario contados a partir de la suscripción del acta de iniciación uorden de ejecución, previa aprobación de la garantía única y expedicióndel registro presupuestal.</v>
      </c>
      <c r="V103" s="1">
        <f>VLOOKUP(Contratos[[#This Row],[NÚMERO CONTRATO]],[1]!Tabla3[#All],123,FALSE)</f>
        <v>44830</v>
      </c>
      <c r="W103" s="1">
        <f>VLOOKUP(Contratos[[#This Row],[NÚMERO CONTRATO]],[1]!Tabla3[#All],124,FALSE)</f>
        <v>44833</v>
      </c>
      <c r="X103" s="1">
        <f>VLOOKUP(Contratos[[#This Row],[NÚMERO CONTRATO]],[1]!Tabla3[#All],126,FALSE)</f>
        <v>44835</v>
      </c>
      <c r="Y103" s="1">
        <f>VLOOKUP(Contratos[[#This Row],[NÚMERO CONTRATO]],[1]!Tabla3[#All],127,FALSE)</f>
        <v>44952</v>
      </c>
    </row>
    <row r="104" spans="2:25" x14ac:dyDescent="0.25">
      <c r="B104">
        <v>2022</v>
      </c>
      <c r="C104">
        <v>220628</v>
      </c>
      <c r="D104" t="s">
        <v>13</v>
      </c>
      <c r="E104" t="s">
        <v>166</v>
      </c>
      <c r="F104" t="s">
        <v>81</v>
      </c>
      <c r="G104" t="s">
        <v>7</v>
      </c>
      <c r="H104" t="s">
        <v>200</v>
      </c>
      <c r="I104" t="s">
        <v>11</v>
      </c>
      <c r="J104" t="s">
        <v>221</v>
      </c>
      <c r="K104" s="14" t="s">
        <v>282</v>
      </c>
      <c r="L104" t="s">
        <v>315</v>
      </c>
      <c r="M104" t="s">
        <v>353</v>
      </c>
      <c r="N104" t="s">
        <v>20</v>
      </c>
      <c r="O104" s="14">
        <v>802023673</v>
      </c>
      <c r="P104" t="s">
        <v>421</v>
      </c>
      <c r="Q104" s="37">
        <v>171092446</v>
      </c>
      <c r="R104" t="s">
        <v>464</v>
      </c>
      <c r="S104" t="s">
        <v>467</v>
      </c>
      <c r="T104" s="14" t="str">
        <f>VLOOKUP(Contratos[[#This Row],[NÚMERO CONTRATO]],[1]!Tabla3[#All],69,FALSE)</f>
        <v>4  Mes(es)</v>
      </c>
      <c r="U104" t="str">
        <f>VLOOKUP(Contratos[[#This Row],[NÚMERO CONTRATO]],[1]!Tabla3[#All],70,FALSE)</f>
        <v>Contados a partir de la suscripción del acta de inicio previa expedicióndel registro presupuestal y aprobación de las garantías que amparan elcontrato.</v>
      </c>
      <c r="V104" s="1">
        <f>VLOOKUP(Contratos[[#This Row],[NÚMERO CONTRATO]],[1]!Tabla3[#All],123,FALSE)</f>
        <v>44830</v>
      </c>
      <c r="W104" s="1">
        <f>VLOOKUP(Contratos[[#This Row],[NÚMERO CONTRATO]],[1]!Tabla3[#All],124,FALSE)</f>
        <v>44837</v>
      </c>
      <c r="X104" s="1">
        <f>VLOOKUP(Contratos[[#This Row],[NÚMERO CONTRATO]],[1]!Tabla3[#All],126,FALSE)</f>
        <v>44839</v>
      </c>
      <c r="Y104" s="1">
        <f>VLOOKUP(Contratos[[#This Row],[NÚMERO CONTRATO]],[1]!Tabla3[#All],127,FALSE)</f>
        <v>44962</v>
      </c>
    </row>
    <row r="105" spans="2:25" x14ac:dyDescent="0.25">
      <c r="B105">
        <v>2022</v>
      </c>
      <c r="C105">
        <v>220630</v>
      </c>
      <c r="D105" t="s">
        <v>13</v>
      </c>
      <c r="E105" t="s">
        <v>167</v>
      </c>
      <c r="F105" t="s">
        <v>82</v>
      </c>
      <c r="G105" t="s">
        <v>9</v>
      </c>
      <c r="H105" t="s">
        <v>205</v>
      </c>
      <c r="I105" t="s">
        <v>10</v>
      </c>
      <c r="J105" t="s">
        <v>217</v>
      </c>
      <c r="K105" s="14" t="s">
        <v>283</v>
      </c>
      <c r="L105" t="s">
        <v>315</v>
      </c>
      <c r="M105" t="s">
        <v>321</v>
      </c>
      <c r="N105" t="s">
        <v>19</v>
      </c>
      <c r="O105" s="14">
        <v>25165112</v>
      </c>
      <c r="P105" t="s">
        <v>422</v>
      </c>
      <c r="Q105" s="37">
        <v>19659600</v>
      </c>
      <c r="R105" t="s">
        <v>465</v>
      </c>
      <c r="S105" t="s">
        <v>466</v>
      </c>
      <c r="T105" s="14" t="str">
        <f>VLOOKUP(Contratos[[#This Row],[NÚMERO CONTRATO]],[1]!Tabla3[#All],69,FALSE)</f>
        <v>3  Mes(es)  18  Día(s)</v>
      </c>
      <c r="U105" t="str">
        <f>VLOOKUP(Contratos[[#This Row],[NÚMERO CONTRATO]],[1]!Tabla3[#All],70,FALSE)</f>
        <v>contados a partir de la suscripción del acta de iniciación u orden deejecución, previa aprobación de la garantía única y expedición delregistro presupuestal. En todo caso su ejecución no podrá exceder el 31de diciembre de 2022.</v>
      </c>
      <c r="V105" s="1">
        <f>VLOOKUP(Contratos[[#This Row],[NÚMERO CONTRATO]],[1]!Tabla3[#All],123,FALSE)</f>
        <v>44830</v>
      </c>
      <c r="W105" s="1">
        <f>VLOOKUP(Contratos[[#This Row],[NÚMERO CONTRATO]],[1]!Tabla3[#All],124,FALSE)</f>
        <v>44832</v>
      </c>
      <c r="X105" s="1">
        <f>VLOOKUP(Contratos[[#This Row],[NÚMERO CONTRATO]],[1]!Tabla3[#All],126,FALSE)</f>
        <v>44832</v>
      </c>
      <c r="Y105" s="1">
        <f>VLOOKUP(Contratos[[#This Row],[NÚMERO CONTRATO]],[1]!Tabla3[#All],127,FALSE)</f>
        <v>44926</v>
      </c>
    </row>
    <row r="106" spans="2:25" x14ac:dyDescent="0.25">
      <c r="B106">
        <v>2022</v>
      </c>
      <c r="C106">
        <v>220631</v>
      </c>
      <c r="D106" t="s">
        <v>13</v>
      </c>
      <c r="E106" t="s">
        <v>168</v>
      </c>
      <c r="F106" t="s">
        <v>83</v>
      </c>
      <c r="G106" t="s">
        <v>9</v>
      </c>
      <c r="H106" t="s">
        <v>205</v>
      </c>
      <c r="I106" t="s">
        <v>11</v>
      </c>
      <c r="J106" t="s">
        <v>221</v>
      </c>
      <c r="K106" s="14" t="s">
        <v>284</v>
      </c>
      <c r="L106" t="s">
        <v>315</v>
      </c>
      <c r="M106" t="s">
        <v>321</v>
      </c>
      <c r="N106" t="s">
        <v>19</v>
      </c>
      <c r="O106" s="14">
        <v>1051654809</v>
      </c>
      <c r="P106" t="s">
        <v>423</v>
      </c>
      <c r="Q106" s="37">
        <v>29850000</v>
      </c>
      <c r="R106" t="s">
        <v>462</v>
      </c>
      <c r="S106" t="s">
        <v>466</v>
      </c>
      <c r="T106" s="14" t="str">
        <f>VLOOKUP(Contratos[[#This Row],[NÚMERO CONTRATO]],[1]!Tabla3[#All],69,FALSE)</f>
        <v>5  Mes(es)</v>
      </c>
      <c r="U106" t="str">
        <f>VLOOKUP(Contratos[[#This Row],[NÚMERO CONTRATO]],[1]!Tabla3[#All],70,FALSE)</f>
        <v>Contados a partir de la suscripción del acta de inicio, previaaprobación de la garantía única y el registro presupuestal.</v>
      </c>
      <c r="V106" s="1">
        <f>VLOOKUP(Contratos[[#This Row],[NÚMERO CONTRATO]],[1]!Tabla3[#All],123,FALSE)</f>
        <v>44830</v>
      </c>
      <c r="W106" s="1">
        <f>VLOOKUP(Contratos[[#This Row],[NÚMERO CONTRATO]],[1]!Tabla3[#All],124,FALSE)</f>
        <v>44832</v>
      </c>
      <c r="X106" s="1">
        <f>VLOOKUP(Contratos[[#This Row],[NÚMERO CONTRATO]],[1]!Tabla3[#All],126,FALSE)</f>
        <v>44837</v>
      </c>
      <c r="Y106" s="1">
        <f>VLOOKUP(Contratos[[#This Row],[NÚMERO CONTRATO]],[1]!Tabla3[#All],127,FALSE)</f>
        <v>44988</v>
      </c>
    </row>
    <row r="107" spans="2:25" x14ac:dyDescent="0.25">
      <c r="B107">
        <v>2022</v>
      </c>
      <c r="C107">
        <v>220632</v>
      </c>
      <c r="D107" t="s">
        <v>13</v>
      </c>
      <c r="E107" t="s">
        <v>169</v>
      </c>
      <c r="F107" t="s">
        <v>84</v>
      </c>
      <c r="G107" t="s">
        <v>9</v>
      </c>
      <c r="H107" t="s">
        <v>199</v>
      </c>
      <c r="I107" t="s">
        <v>11</v>
      </c>
      <c r="J107" t="s">
        <v>221</v>
      </c>
      <c r="K107" s="14" t="s">
        <v>285</v>
      </c>
      <c r="L107" t="s">
        <v>315</v>
      </c>
      <c r="M107" t="s">
        <v>321</v>
      </c>
      <c r="N107" t="s">
        <v>19</v>
      </c>
      <c r="O107" s="14">
        <v>1010164719</v>
      </c>
      <c r="P107" t="s">
        <v>424</v>
      </c>
      <c r="Q107" s="37">
        <v>19075500</v>
      </c>
      <c r="R107" t="s">
        <v>462</v>
      </c>
      <c r="S107" t="s">
        <v>466</v>
      </c>
      <c r="T107" s="14" t="str">
        <f>VLOOKUP(Contratos[[#This Row],[NÚMERO CONTRATO]],[1]!Tabla3[#All],69,FALSE)</f>
        <v>4  Mes(es)  15  Día(s)</v>
      </c>
      <c r="U107" t="str">
        <f>VLOOKUP(Contratos[[#This Row],[NÚMERO CONTRATO]],[1]!Tabla3[#All],70,FALSE)</f>
        <v>Contados a partir de la suscripción del acta de inicio, previaaprobación de la garantía única y el registro presupuestal.</v>
      </c>
      <c r="V107" s="1">
        <f>VLOOKUP(Contratos[[#This Row],[NÚMERO CONTRATO]],[1]!Tabla3[#All],123,FALSE)</f>
        <v>44830</v>
      </c>
      <c r="W107" s="1">
        <f>VLOOKUP(Contratos[[#This Row],[NÚMERO CONTRATO]],[1]!Tabla3[#All],124,FALSE)</f>
        <v>44833</v>
      </c>
      <c r="X107" s="1">
        <f>VLOOKUP(Contratos[[#This Row],[NÚMERO CONTRATO]],[1]!Tabla3[#All],126,FALSE)</f>
        <v>44837</v>
      </c>
      <c r="Y107" s="1">
        <f>VLOOKUP(Contratos[[#This Row],[NÚMERO CONTRATO]],[1]!Tabla3[#All],127,FALSE)</f>
        <v>44975</v>
      </c>
    </row>
    <row r="108" spans="2:25" x14ac:dyDescent="0.25">
      <c r="B108">
        <v>2022</v>
      </c>
      <c r="C108">
        <v>220634</v>
      </c>
      <c r="D108" t="s">
        <v>13</v>
      </c>
      <c r="E108" t="s">
        <v>170</v>
      </c>
      <c r="F108" t="s">
        <v>85</v>
      </c>
      <c r="G108" t="s">
        <v>9</v>
      </c>
      <c r="H108" t="s">
        <v>199</v>
      </c>
      <c r="I108" t="s">
        <v>11</v>
      </c>
      <c r="J108" t="s">
        <v>221</v>
      </c>
      <c r="K108" s="14" t="s">
        <v>286</v>
      </c>
      <c r="L108" t="s">
        <v>315</v>
      </c>
      <c r="M108" t="s">
        <v>321</v>
      </c>
      <c r="N108" t="s">
        <v>19</v>
      </c>
      <c r="O108" s="14">
        <v>1019018991</v>
      </c>
      <c r="P108" t="s">
        <v>425</v>
      </c>
      <c r="Q108" s="37">
        <v>20934000</v>
      </c>
      <c r="R108" t="s">
        <v>462</v>
      </c>
      <c r="S108" t="s">
        <v>466</v>
      </c>
      <c r="T108" s="14" t="str">
        <f>VLOOKUP(Contratos[[#This Row],[NÚMERO CONTRATO]],[1]!Tabla3[#All],69,FALSE)</f>
        <v>4  Mes(es)  15  Día(s)</v>
      </c>
      <c r="U108" t="str">
        <f>VLOOKUP(Contratos[[#This Row],[NÚMERO CONTRATO]],[1]!Tabla3[#All],70,FALSE)</f>
        <v>Contados a partir de la suscripción del acta de iniciación u orden deejecución, previa aprobación de la garantía única y el registropresupuestal.</v>
      </c>
      <c r="V108" s="1">
        <f>VLOOKUP(Contratos[[#This Row],[NÚMERO CONTRATO]],[1]!Tabla3[#All],123,FALSE)</f>
        <v>44830</v>
      </c>
      <c r="W108" s="1">
        <f>VLOOKUP(Contratos[[#This Row],[NÚMERO CONTRATO]],[1]!Tabla3[#All],124,FALSE)</f>
        <v>44832</v>
      </c>
      <c r="X108" s="1">
        <f>VLOOKUP(Contratos[[#This Row],[NÚMERO CONTRATO]],[1]!Tabla3[#All],126,FALSE)</f>
        <v>44832</v>
      </c>
      <c r="Y108" s="1">
        <f>VLOOKUP(Contratos[[#This Row],[NÚMERO CONTRATO]],[1]!Tabla3[#All],127,FALSE)</f>
        <v>44969</v>
      </c>
    </row>
    <row r="109" spans="2:25" x14ac:dyDescent="0.25">
      <c r="B109">
        <v>2022</v>
      </c>
      <c r="C109">
        <v>220635</v>
      </c>
      <c r="D109" t="s">
        <v>13</v>
      </c>
      <c r="E109" t="s">
        <v>171</v>
      </c>
      <c r="F109" t="s">
        <v>86</v>
      </c>
      <c r="G109" t="s">
        <v>9</v>
      </c>
      <c r="H109" t="s">
        <v>199</v>
      </c>
      <c r="I109" t="s">
        <v>11</v>
      </c>
      <c r="J109" t="s">
        <v>221</v>
      </c>
      <c r="K109" s="14" t="s">
        <v>287</v>
      </c>
      <c r="L109" t="s">
        <v>315</v>
      </c>
      <c r="M109" t="s">
        <v>321</v>
      </c>
      <c r="N109" t="s">
        <v>19</v>
      </c>
      <c r="O109" s="14">
        <v>1032360774</v>
      </c>
      <c r="P109" t="s">
        <v>426</v>
      </c>
      <c r="Q109" s="37">
        <v>17680500</v>
      </c>
      <c r="R109" t="s">
        <v>462</v>
      </c>
      <c r="S109" t="s">
        <v>466</v>
      </c>
      <c r="T109" s="14" t="str">
        <f>VLOOKUP(Contratos[[#This Row],[NÚMERO CONTRATO]],[1]!Tabla3[#All],69,FALSE)</f>
        <v>4  Mes(es)  15  Día(s)</v>
      </c>
      <c r="U109" t="str">
        <f>VLOOKUP(Contratos[[#This Row],[NÚMERO CONTRATO]],[1]!Tabla3[#All],70,FALSE)</f>
        <v>contados a partir de la suscripción del acta de inicio previa expedicióndel registro presupuestal y aprobación de las garantías que amparan elcontrato.</v>
      </c>
      <c r="V109" s="1">
        <f>VLOOKUP(Contratos[[#This Row],[NÚMERO CONTRATO]],[1]!Tabla3[#All],123,FALSE)</f>
        <v>44830</v>
      </c>
      <c r="W109" s="1">
        <f>VLOOKUP(Contratos[[#This Row],[NÚMERO CONTRATO]],[1]!Tabla3[#All],124,FALSE)</f>
        <v>44834</v>
      </c>
      <c r="X109" s="1">
        <f>VLOOKUP(Contratos[[#This Row],[NÚMERO CONTRATO]],[1]!Tabla3[#All],126,FALSE)</f>
        <v>44834</v>
      </c>
      <c r="Y109" s="1">
        <f>VLOOKUP(Contratos[[#This Row],[NÚMERO CONTRATO]],[1]!Tabla3[#All],127,FALSE)</f>
        <v>44971</v>
      </c>
    </row>
    <row r="110" spans="2:25" x14ac:dyDescent="0.25">
      <c r="B110">
        <v>2022</v>
      </c>
      <c r="C110">
        <v>220636</v>
      </c>
      <c r="D110" t="s">
        <v>13</v>
      </c>
      <c r="E110" t="s">
        <v>172</v>
      </c>
      <c r="F110" t="s">
        <v>87</v>
      </c>
      <c r="G110" t="s">
        <v>9</v>
      </c>
      <c r="H110" t="s">
        <v>199</v>
      </c>
      <c r="I110" t="s">
        <v>11</v>
      </c>
      <c r="J110" t="s">
        <v>221</v>
      </c>
      <c r="K110" s="14" t="s">
        <v>288</v>
      </c>
      <c r="L110" t="s">
        <v>315</v>
      </c>
      <c r="M110" t="s">
        <v>321</v>
      </c>
      <c r="N110" t="s">
        <v>19</v>
      </c>
      <c r="O110" s="14">
        <v>79538545</v>
      </c>
      <c r="P110" t="s">
        <v>427</v>
      </c>
      <c r="Q110" s="37">
        <v>17835000</v>
      </c>
      <c r="R110" t="s">
        <v>462</v>
      </c>
      <c r="S110" t="s">
        <v>466</v>
      </c>
      <c r="T110" s="14" t="str">
        <f>VLOOKUP(Contratos[[#This Row],[NÚMERO CONTRATO]],[1]!Tabla3[#All],69,FALSE)</f>
        <v>5  Mes(es)</v>
      </c>
      <c r="U110" t="str">
        <f>VLOOKUP(Contratos[[#This Row],[NÚMERO CONTRATO]],[1]!Tabla3[#All],70,FALSE)</f>
        <v>Contados a partir de la suscripción del acta de inicio previa expedicióndel registro presupuestal y aprobación de las garantías que amparan elcontrato.</v>
      </c>
      <c r="V110" s="1">
        <f>VLOOKUP(Contratos[[#This Row],[NÚMERO CONTRATO]],[1]!Tabla3[#All],123,FALSE)</f>
        <v>44830</v>
      </c>
      <c r="W110" s="1">
        <f>VLOOKUP(Contratos[[#This Row],[NÚMERO CONTRATO]],[1]!Tabla3[#All],124,FALSE)</f>
        <v>44832</v>
      </c>
      <c r="X110" s="1">
        <f>VLOOKUP(Contratos[[#This Row],[NÚMERO CONTRATO]],[1]!Tabla3[#All],126,FALSE)</f>
        <v>44832</v>
      </c>
      <c r="Y110" s="1">
        <f>VLOOKUP(Contratos[[#This Row],[NÚMERO CONTRATO]],[1]!Tabla3[#All],127,FALSE)</f>
        <v>44985</v>
      </c>
    </row>
    <row r="111" spans="2:25" x14ac:dyDescent="0.25">
      <c r="B111">
        <v>2022</v>
      </c>
      <c r="C111">
        <v>220637</v>
      </c>
      <c r="D111" t="s">
        <v>13</v>
      </c>
      <c r="E111" t="s">
        <v>173</v>
      </c>
      <c r="F111" t="s">
        <v>88</v>
      </c>
      <c r="G111" t="s">
        <v>7</v>
      </c>
      <c r="H111" t="s">
        <v>199</v>
      </c>
      <c r="I111" t="s">
        <v>10</v>
      </c>
      <c r="J111" t="s">
        <v>219</v>
      </c>
      <c r="K111" s="14" t="s">
        <v>289</v>
      </c>
      <c r="L111" t="s">
        <v>315</v>
      </c>
      <c r="M111" t="s">
        <v>363</v>
      </c>
      <c r="N111" t="s">
        <v>20</v>
      </c>
      <c r="O111" s="14">
        <v>900697738</v>
      </c>
      <c r="P111" t="s">
        <v>428</v>
      </c>
      <c r="Q111" s="37">
        <v>291525797</v>
      </c>
      <c r="R111" t="s">
        <v>464</v>
      </c>
      <c r="S111" t="s">
        <v>466</v>
      </c>
      <c r="T111" s="14" t="str">
        <f>VLOOKUP(Contratos[[#This Row],[NÚMERO CONTRATO]],[1]!Tabla3[#All],69,FALSE)</f>
        <v>12  Mes(es)</v>
      </c>
      <c r="U111" t="str">
        <f>VLOOKUP(Contratos[[#This Row],[NÚMERO CONTRATO]],[1]!Tabla3[#All],70,FALSE)</f>
        <v>contados a partir de la suscripción del acta de inicio u orden deejecución, previa aprobación de las garantías que amparan el contrato yexpedición del registro presupuestal.</v>
      </c>
      <c r="V111" s="1">
        <f>VLOOKUP(Contratos[[#This Row],[NÚMERO CONTRATO]],[1]!Tabla3[#All],123,FALSE)</f>
        <v>44830</v>
      </c>
      <c r="W111" s="1">
        <f>VLOOKUP(Contratos[[#This Row],[NÚMERO CONTRATO]],[1]!Tabla3[#All],124,FALSE)</f>
        <v>44834</v>
      </c>
      <c r="X111" s="1">
        <f>VLOOKUP(Contratos[[#This Row],[NÚMERO CONTRATO]],[1]!Tabla3[#All],126,FALSE)</f>
        <v>44834</v>
      </c>
      <c r="Y111" s="1">
        <f>VLOOKUP(Contratos[[#This Row],[NÚMERO CONTRATO]],[1]!Tabla3[#All],127,FALSE)</f>
        <v>45199</v>
      </c>
    </row>
    <row r="112" spans="2:25" x14ac:dyDescent="0.25">
      <c r="B112">
        <v>2022</v>
      </c>
      <c r="C112">
        <v>220638</v>
      </c>
      <c r="D112" t="s">
        <v>13</v>
      </c>
      <c r="E112" t="s">
        <v>174</v>
      </c>
      <c r="F112" t="s">
        <v>89</v>
      </c>
      <c r="G112" t="s">
        <v>9</v>
      </c>
      <c r="H112" t="s">
        <v>205</v>
      </c>
      <c r="I112" t="s">
        <v>11</v>
      </c>
      <c r="J112" t="s">
        <v>221</v>
      </c>
      <c r="K112" s="14" t="s">
        <v>290</v>
      </c>
      <c r="L112" t="s">
        <v>315</v>
      </c>
      <c r="M112" t="s">
        <v>321</v>
      </c>
      <c r="N112" t="s">
        <v>19</v>
      </c>
      <c r="O112" s="14">
        <v>1032468475</v>
      </c>
      <c r="P112" t="s">
        <v>429</v>
      </c>
      <c r="Q112" s="37">
        <v>22207500</v>
      </c>
      <c r="R112" t="s">
        <v>462</v>
      </c>
      <c r="S112" t="s">
        <v>466</v>
      </c>
      <c r="T112" s="14" t="str">
        <f>VLOOKUP(Contratos[[#This Row],[NÚMERO CONTRATO]],[1]!Tabla3[#All],69,FALSE)</f>
        <v>4  Mes(es)  15  Día(s)</v>
      </c>
      <c r="U112" t="str">
        <f>VLOOKUP(Contratos[[#This Row],[NÚMERO CONTRATO]],[1]!Tabla3[#All],70,FALSE)</f>
        <v>Contados a partir de la suscripción del acta de iniciación u orden deejecución, previa aprobación de la garantía única y el registropresupuestal.</v>
      </c>
      <c r="V112" s="1">
        <f>VLOOKUP(Contratos[[#This Row],[NÚMERO CONTRATO]],[1]!Tabla3[#All],123,FALSE)</f>
        <v>44830</v>
      </c>
      <c r="W112" s="1">
        <f>VLOOKUP(Contratos[[#This Row],[NÚMERO CONTRATO]],[1]!Tabla3[#All],124,FALSE)</f>
        <v>44831</v>
      </c>
      <c r="X112" s="1">
        <f>VLOOKUP(Contratos[[#This Row],[NÚMERO CONTRATO]],[1]!Tabla3[#All],126,FALSE)</f>
        <v>44831</v>
      </c>
      <c r="Y112" s="1">
        <f>VLOOKUP(Contratos[[#This Row],[NÚMERO CONTRATO]],[1]!Tabla3[#All],127,FALSE)</f>
        <v>44968</v>
      </c>
    </row>
    <row r="113" spans="2:25" x14ac:dyDescent="0.25">
      <c r="B113">
        <v>2022</v>
      </c>
      <c r="C113">
        <v>220639</v>
      </c>
      <c r="D113" t="s">
        <v>13</v>
      </c>
      <c r="E113" t="s">
        <v>175</v>
      </c>
      <c r="F113" t="s">
        <v>90</v>
      </c>
      <c r="G113" t="s">
        <v>9</v>
      </c>
      <c r="H113" t="s">
        <v>205</v>
      </c>
      <c r="I113" t="s">
        <v>11</v>
      </c>
      <c r="J113" t="s">
        <v>221</v>
      </c>
      <c r="K113" s="14" t="s">
        <v>291</v>
      </c>
      <c r="L113" t="s">
        <v>315</v>
      </c>
      <c r="M113" t="s">
        <v>321</v>
      </c>
      <c r="N113" t="s">
        <v>19</v>
      </c>
      <c r="O113" s="14">
        <v>1030585067</v>
      </c>
      <c r="P113" t="s">
        <v>430</v>
      </c>
      <c r="Q113" s="37">
        <v>24675000</v>
      </c>
      <c r="R113" t="s">
        <v>462</v>
      </c>
      <c r="S113" t="s">
        <v>466</v>
      </c>
      <c r="T113" s="14" t="str">
        <f>VLOOKUP(Contratos[[#This Row],[NÚMERO CONTRATO]],[1]!Tabla3[#All],69,FALSE)</f>
        <v>5  Mes(es)</v>
      </c>
      <c r="U113" t="str">
        <f>VLOOKUP(Contratos[[#This Row],[NÚMERO CONTRATO]],[1]!Tabla3[#All],70,FALSE)</f>
        <v>contados a partir de la suscripción del acta de inicio previa expedicióndel registro presupuestal y aprobación de las garantías que amparan elcontrato.</v>
      </c>
      <c r="V113" s="1">
        <f>VLOOKUP(Contratos[[#This Row],[NÚMERO CONTRATO]],[1]!Tabla3[#All],123,FALSE)</f>
        <v>44830</v>
      </c>
      <c r="W113" s="1">
        <f>VLOOKUP(Contratos[[#This Row],[NÚMERO CONTRATO]],[1]!Tabla3[#All],124,FALSE)</f>
        <v>44831</v>
      </c>
      <c r="X113" s="1">
        <f>VLOOKUP(Contratos[[#This Row],[NÚMERO CONTRATO]],[1]!Tabla3[#All],126,FALSE)</f>
        <v>44831</v>
      </c>
      <c r="Y113" s="1">
        <f>VLOOKUP(Contratos[[#This Row],[NÚMERO CONTRATO]],[1]!Tabla3[#All],127,FALSE)</f>
        <v>44984</v>
      </c>
    </row>
    <row r="114" spans="2:25" x14ac:dyDescent="0.25">
      <c r="B114">
        <v>2022</v>
      </c>
      <c r="C114">
        <v>220642</v>
      </c>
      <c r="D114" t="s">
        <v>13</v>
      </c>
      <c r="E114" t="s">
        <v>176</v>
      </c>
      <c r="F114" t="s">
        <v>91</v>
      </c>
      <c r="G114" t="s">
        <v>9</v>
      </c>
      <c r="H114" t="s">
        <v>205</v>
      </c>
      <c r="I114" t="s">
        <v>11</v>
      </c>
      <c r="J114" t="s">
        <v>221</v>
      </c>
      <c r="K114" s="14" t="s">
        <v>292</v>
      </c>
      <c r="L114" t="s">
        <v>315</v>
      </c>
      <c r="M114" t="s">
        <v>321</v>
      </c>
      <c r="N114" t="s">
        <v>19</v>
      </c>
      <c r="O114" s="14">
        <v>1030637718</v>
      </c>
      <c r="P114" t="s">
        <v>431</v>
      </c>
      <c r="Q114" s="37">
        <v>16285000</v>
      </c>
      <c r="R114" t="s">
        <v>462</v>
      </c>
      <c r="S114" t="s">
        <v>466</v>
      </c>
      <c r="T114" s="14" t="str">
        <f>VLOOKUP(Contratos[[#This Row],[NÚMERO CONTRATO]],[1]!Tabla3[#All],69,FALSE)</f>
        <v>5  Mes(es)</v>
      </c>
      <c r="U114" t="str">
        <f>VLOOKUP(Contratos[[#This Row],[NÚMERO CONTRATO]],[1]!Tabla3[#All],70,FALSE)</f>
        <v>Contados a partir de la suscripción del acta de inicio previa expedicióndel registro presupuestal y aprobación de las garantías que amparan elcontrato.</v>
      </c>
      <c r="V114" s="1">
        <f>VLOOKUP(Contratos[[#This Row],[NÚMERO CONTRATO]],[1]!Tabla3[#All],123,FALSE)</f>
        <v>44830</v>
      </c>
      <c r="W114" s="1">
        <f>VLOOKUP(Contratos[[#This Row],[NÚMERO CONTRATO]],[1]!Tabla3[#All],124,FALSE)</f>
        <v>44833</v>
      </c>
      <c r="X114" s="1">
        <f>VLOOKUP(Contratos[[#This Row],[NÚMERO CONTRATO]],[1]!Tabla3[#All],126,FALSE)</f>
        <v>44832</v>
      </c>
      <c r="Y114" s="1">
        <f>VLOOKUP(Contratos[[#This Row],[NÚMERO CONTRATO]],[1]!Tabla3[#All],127,FALSE)</f>
        <v>44985</v>
      </c>
    </row>
    <row r="115" spans="2:25" x14ac:dyDescent="0.25">
      <c r="B115">
        <v>2022</v>
      </c>
      <c r="C115">
        <v>220643</v>
      </c>
      <c r="D115" t="s">
        <v>13</v>
      </c>
      <c r="E115" t="s">
        <v>177</v>
      </c>
      <c r="F115" t="s">
        <v>92</v>
      </c>
      <c r="G115" t="s">
        <v>9</v>
      </c>
      <c r="H115" t="s">
        <v>205</v>
      </c>
      <c r="I115" t="s">
        <v>11</v>
      </c>
      <c r="J115" t="s">
        <v>221</v>
      </c>
      <c r="K115" s="14" t="s">
        <v>293</v>
      </c>
      <c r="L115" t="s">
        <v>315</v>
      </c>
      <c r="M115" t="s">
        <v>321</v>
      </c>
      <c r="N115" t="s">
        <v>19</v>
      </c>
      <c r="O115" s="14">
        <v>1018415192</v>
      </c>
      <c r="P115" t="s">
        <v>432</v>
      </c>
      <c r="Q115" s="37">
        <v>22225000</v>
      </c>
      <c r="R115" t="s">
        <v>462</v>
      </c>
      <c r="S115" t="s">
        <v>466</v>
      </c>
      <c r="T115" s="14" t="str">
        <f>VLOOKUP(Contratos[[#This Row],[NÚMERO CONTRATO]],[1]!Tabla3[#All],69,FALSE)</f>
        <v>5  Mes(es)</v>
      </c>
      <c r="U115" t="str">
        <f>VLOOKUP(Contratos[[#This Row],[NÚMERO CONTRATO]],[1]!Tabla3[#All],70,FALSE)</f>
        <v>Contados a partir de la suscripción del acta de inicio previa expedicióndel registro presupuestal y aprobación de las garantías que amparan elcontrato.</v>
      </c>
      <c r="V115" s="1">
        <f>VLOOKUP(Contratos[[#This Row],[NÚMERO CONTRATO]],[1]!Tabla3[#All],123,FALSE)</f>
        <v>44830</v>
      </c>
      <c r="W115" s="1">
        <f>VLOOKUP(Contratos[[#This Row],[NÚMERO CONTRATO]],[1]!Tabla3[#All],124,FALSE)</f>
        <v>44839</v>
      </c>
      <c r="X115" s="1">
        <f>VLOOKUP(Contratos[[#This Row],[NÚMERO CONTRATO]],[1]!Tabla3[#All],126,FALSE)</f>
        <v>44839</v>
      </c>
      <c r="Y115" s="1">
        <f>VLOOKUP(Contratos[[#This Row],[NÚMERO CONTRATO]],[1]!Tabla3[#All],127,FALSE)</f>
        <v>44990</v>
      </c>
    </row>
    <row r="116" spans="2:25" x14ac:dyDescent="0.25">
      <c r="B116">
        <v>2022</v>
      </c>
      <c r="C116">
        <v>220644</v>
      </c>
      <c r="D116" t="s">
        <v>13</v>
      </c>
      <c r="E116" t="s">
        <v>178</v>
      </c>
      <c r="F116" t="s">
        <v>93</v>
      </c>
      <c r="G116" t="s">
        <v>9</v>
      </c>
      <c r="H116" t="s">
        <v>205</v>
      </c>
      <c r="I116" t="s">
        <v>11</v>
      </c>
      <c r="J116" t="s">
        <v>221</v>
      </c>
      <c r="K116" s="14" t="s">
        <v>294</v>
      </c>
      <c r="L116" t="s">
        <v>315</v>
      </c>
      <c r="M116" t="s">
        <v>321</v>
      </c>
      <c r="N116" t="s">
        <v>19</v>
      </c>
      <c r="O116" s="14">
        <v>1015397054</v>
      </c>
      <c r="P116" t="s">
        <v>433</v>
      </c>
      <c r="Q116" s="37">
        <v>25485000</v>
      </c>
      <c r="R116" t="s">
        <v>462</v>
      </c>
      <c r="S116" t="s">
        <v>466</v>
      </c>
      <c r="T116" s="14" t="str">
        <f>VLOOKUP(Contratos[[#This Row],[NÚMERO CONTRATO]],[1]!Tabla3[#All],69,FALSE)</f>
        <v>5  Mes(es)</v>
      </c>
      <c r="U116" t="str">
        <f>VLOOKUP(Contratos[[#This Row],[NÚMERO CONTRATO]],[1]!Tabla3[#All],70,FALSE)</f>
        <v>Contados a partir de la suscripción del acta de iniciación u orden deejecución, previa aprobación de la garantía única y el registropresupuestal.</v>
      </c>
      <c r="V116" s="1">
        <f>VLOOKUP(Contratos[[#This Row],[NÚMERO CONTRATO]],[1]!Tabla3[#All],123,FALSE)</f>
        <v>44830</v>
      </c>
      <c r="W116" s="1">
        <f>VLOOKUP(Contratos[[#This Row],[NÚMERO CONTRATO]],[1]!Tabla3[#All],124,FALSE)</f>
        <v>44834</v>
      </c>
      <c r="X116" s="1">
        <f>VLOOKUP(Contratos[[#This Row],[NÚMERO CONTRATO]],[1]!Tabla3[#All],126,FALSE)</f>
        <v>44834</v>
      </c>
      <c r="Y116" s="1">
        <f>VLOOKUP(Contratos[[#This Row],[NÚMERO CONTRATO]],[1]!Tabla3[#All],127,FALSE)</f>
        <v>44986</v>
      </c>
    </row>
    <row r="117" spans="2:25" x14ac:dyDescent="0.25">
      <c r="B117">
        <v>2022</v>
      </c>
      <c r="C117">
        <v>220645</v>
      </c>
      <c r="D117" t="s">
        <v>13</v>
      </c>
      <c r="E117" t="s">
        <v>179</v>
      </c>
      <c r="F117" t="s">
        <v>94</v>
      </c>
      <c r="G117" t="s">
        <v>9</v>
      </c>
      <c r="H117" t="s">
        <v>205</v>
      </c>
      <c r="I117" t="s">
        <v>11</v>
      </c>
      <c r="J117" t="s">
        <v>221</v>
      </c>
      <c r="K117" s="14" t="s">
        <v>295</v>
      </c>
      <c r="L117" t="s">
        <v>315</v>
      </c>
      <c r="M117" t="s">
        <v>321</v>
      </c>
      <c r="N117" t="s">
        <v>19</v>
      </c>
      <c r="O117" s="14">
        <v>49744172</v>
      </c>
      <c r="P117" t="s">
        <v>434</v>
      </c>
      <c r="Q117" s="37">
        <v>20934000</v>
      </c>
      <c r="R117" t="s">
        <v>462</v>
      </c>
      <c r="S117" t="s">
        <v>466</v>
      </c>
      <c r="T117" s="14" t="str">
        <f>VLOOKUP(Contratos[[#This Row],[NÚMERO CONTRATO]],[1]!Tabla3[#All],69,FALSE)</f>
        <v>4  Mes(es)  15  Día(s)</v>
      </c>
      <c r="U117" t="str">
        <f>VLOOKUP(Contratos[[#This Row],[NÚMERO CONTRATO]],[1]!Tabla3[#All],70,FALSE)</f>
        <v>Contados a partir de la suscripción del acta de inicio previa expedicióndel registro presupuestal y aprobación de las garantías que amparan elcontrato</v>
      </c>
      <c r="V117" s="1">
        <f>VLOOKUP(Contratos[[#This Row],[NÚMERO CONTRATO]],[1]!Tabla3[#All],123,FALSE)</f>
        <v>44830</v>
      </c>
      <c r="W117" s="1">
        <f>VLOOKUP(Contratos[[#This Row],[NÚMERO CONTRATO]],[1]!Tabla3[#All],124,FALSE)</f>
        <v>44833</v>
      </c>
      <c r="X117" s="1">
        <f>VLOOKUP(Contratos[[#This Row],[NÚMERO CONTRATO]],[1]!Tabla3[#All],126,FALSE)</f>
        <v>44832</v>
      </c>
      <c r="Y117" s="1">
        <f>VLOOKUP(Contratos[[#This Row],[NÚMERO CONTRATO]],[1]!Tabla3[#All],127,FALSE)</f>
        <v>44969</v>
      </c>
    </row>
    <row r="118" spans="2:25" x14ac:dyDescent="0.25">
      <c r="B118">
        <v>2022</v>
      </c>
      <c r="C118">
        <v>220646</v>
      </c>
      <c r="D118" t="s">
        <v>13</v>
      </c>
      <c r="E118" t="s">
        <v>175</v>
      </c>
      <c r="F118" t="s">
        <v>90</v>
      </c>
      <c r="G118" t="s">
        <v>9</v>
      </c>
      <c r="H118" t="s">
        <v>205</v>
      </c>
      <c r="I118" t="s">
        <v>11</v>
      </c>
      <c r="J118" t="s">
        <v>221</v>
      </c>
      <c r="K118" s="14" t="s">
        <v>291</v>
      </c>
      <c r="L118" t="s">
        <v>315</v>
      </c>
      <c r="M118" t="s">
        <v>321</v>
      </c>
      <c r="N118" t="s">
        <v>19</v>
      </c>
      <c r="O118" s="14">
        <v>80219290</v>
      </c>
      <c r="P118" t="s">
        <v>435</v>
      </c>
      <c r="Q118" s="37">
        <v>24675000</v>
      </c>
      <c r="R118" t="s">
        <v>462</v>
      </c>
      <c r="S118" t="s">
        <v>466</v>
      </c>
      <c r="T118" s="14" t="str">
        <f>VLOOKUP(Contratos[[#This Row],[NÚMERO CONTRATO]],[1]!Tabla3[#All],69,FALSE)</f>
        <v>5  Mes(es)</v>
      </c>
      <c r="U118" t="str">
        <f>VLOOKUP(Contratos[[#This Row],[NÚMERO CONTRATO]],[1]!Tabla3[#All],70,FALSE)</f>
        <v>contados a partir de la suscripción del acta de inicio previa expedicióndel registro presupuestal y aprobación de las garantías que amparan elcontrato.</v>
      </c>
      <c r="V118" s="1">
        <f>VLOOKUP(Contratos[[#This Row],[NÚMERO CONTRATO]],[1]!Tabla3[#All],123,FALSE)</f>
        <v>44830</v>
      </c>
      <c r="W118" s="1">
        <f>VLOOKUP(Contratos[[#This Row],[NÚMERO CONTRATO]],[1]!Tabla3[#All],124,FALSE)</f>
        <v>44832</v>
      </c>
      <c r="X118" s="1">
        <f>VLOOKUP(Contratos[[#This Row],[NÚMERO CONTRATO]],[1]!Tabla3[#All],126,FALSE)</f>
        <v>44832</v>
      </c>
      <c r="Y118" s="1">
        <f>VLOOKUP(Contratos[[#This Row],[NÚMERO CONTRATO]],[1]!Tabla3[#All],127,FALSE)</f>
        <v>44985</v>
      </c>
    </row>
    <row r="119" spans="2:25" x14ac:dyDescent="0.25">
      <c r="B119">
        <v>2022</v>
      </c>
      <c r="C119">
        <v>220640</v>
      </c>
      <c r="D119" t="s">
        <v>13</v>
      </c>
      <c r="E119" t="s">
        <v>180</v>
      </c>
      <c r="F119" t="s">
        <v>95</v>
      </c>
      <c r="G119" t="s">
        <v>9</v>
      </c>
      <c r="H119" t="s">
        <v>205</v>
      </c>
      <c r="I119" t="s">
        <v>11</v>
      </c>
      <c r="J119" t="s">
        <v>221</v>
      </c>
      <c r="K119" s="14" t="s">
        <v>296</v>
      </c>
      <c r="L119" t="s">
        <v>315</v>
      </c>
      <c r="M119" t="s">
        <v>321</v>
      </c>
      <c r="N119" t="s">
        <v>19</v>
      </c>
      <c r="O119" s="14">
        <v>1032444272</v>
      </c>
      <c r="P119" t="s">
        <v>436</v>
      </c>
      <c r="Q119" s="37">
        <v>25080000</v>
      </c>
      <c r="R119" t="s">
        <v>462</v>
      </c>
      <c r="S119" t="s">
        <v>466</v>
      </c>
      <c r="T119" s="14" t="str">
        <f>VLOOKUP(Contratos[[#This Row],[NÚMERO CONTRATO]],[1]!Tabla3[#All],69,FALSE)</f>
        <v>5  Mes(es)</v>
      </c>
      <c r="U119" t="str">
        <f>VLOOKUP(Contratos[[#This Row],[NÚMERO CONTRATO]],[1]!Tabla3[#All],70,FALSE)</f>
        <v>Contados a partir de la suscripción del acta de inicio previa expedicióndel registro presupuestal y aprobación de las garantías que amparan elcontrato.</v>
      </c>
      <c r="V119" s="1">
        <f>VLOOKUP(Contratos[[#This Row],[NÚMERO CONTRATO]],[1]!Tabla3[#All],123,FALSE)</f>
        <v>44831</v>
      </c>
      <c r="W119" s="1">
        <f>VLOOKUP(Contratos[[#This Row],[NÚMERO CONTRATO]],[1]!Tabla3[#All],124,FALSE)</f>
        <v>44832</v>
      </c>
      <c r="X119" s="1">
        <f>VLOOKUP(Contratos[[#This Row],[NÚMERO CONTRATO]],[1]!Tabla3[#All],126,FALSE)</f>
        <v>44832</v>
      </c>
      <c r="Y119" s="1">
        <f>VLOOKUP(Contratos[[#This Row],[NÚMERO CONTRATO]],[1]!Tabla3[#All],127,FALSE)</f>
        <v>44985</v>
      </c>
    </row>
    <row r="120" spans="2:25" x14ac:dyDescent="0.25">
      <c r="B120">
        <v>2022</v>
      </c>
      <c r="C120">
        <v>220641</v>
      </c>
      <c r="D120" t="s">
        <v>13</v>
      </c>
      <c r="E120" t="s">
        <v>176</v>
      </c>
      <c r="F120" t="s">
        <v>91</v>
      </c>
      <c r="G120" t="s">
        <v>9</v>
      </c>
      <c r="H120" t="s">
        <v>205</v>
      </c>
      <c r="I120" t="s">
        <v>11</v>
      </c>
      <c r="J120" t="s">
        <v>221</v>
      </c>
      <c r="K120" s="14" t="s">
        <v>292</v>
      </c>
      <c r="L120" t="s">
        <v>315</v>
      </c>
      <c r="M120" t="s">
        <v>321</v>
      </c>
      <c r="N120" t="s">
        <v>19</v>
      </c>
      <c r="O120" s="14">
        <v>1121896751</v>
      </c>
      <c r="P120" t="s">
        <v>437</v>
      </c>
      <c r="Q120" s="37">
        <v>16285000</v>
      </c>
      <c r="R120" t="s">
        <v>462</v>
      </c>
      <c r="S120" t="s">
        <v>466</v>
      </c>
      <c r="T120" s="14" t="str">
        <f>VLOOKUP(Contratos[[#This Row],[NÚMERO CONTRATO]],[1]!Tabla3[#All],69,FALSE)</f>
        <v>5  Mes(es)</v>
      </c>
      <c r="U120" t="str">
        <f>VLOOKUP(Contratos[[#This Row],[NÚMERO CONTRATO]],[1]!Tabla3[#All],70,FALSE)</f>
        <v>Contados a partir de la suscripción del acta de inicio previa expedicióndel registro presupuestal y aprobación de las garantías que amparan elcontrato.</v>
      </c>
      <c r="V120" s="1">
        <f>VLOOKUP(Contratos[[#This Row],[NÚMERO CONTRATO]],[1]!Tabla3[#All],123,FALSE)</f>
        <v>44831</v>
      </c>
      <c r="W120" s="1">
        <f>VLOOKUP(Contratos[[#This Row],[NÚMERO CONTRATO]],[1]!Tabla3[#All],124,FALSE)</f>
        <v>44833</v>
      </c>
      <c r="X120" s="1">
        <f>VLOOKUP(Contratos[[#This Row],[NÚMERO CONTRATO]],[1]!Tabla3[#All],126,FALSE)</f>
        <v>44833</v>
      </c>
      <c r="Y120" s="1">
        <f>VLOOKUP(Contratos[[#This Row],[NÚMERO CONTRATO]],[1]!Tabla3[#All],127,FALSE)</f>
        <v>44985</v>
      </c>
    </row>
    <row r="121" spans="2:25" x14ac:dyDescent="0.25">
      <c r="B121">
        <v>2022</v>
      </c>
      <c r="C121">
        <v>220647</v>
      </c>
      <c r="D121" t="s">
        <v>13</v>
      </c>
      <c r="E121" t="s">
        <v>181</v>
      </c>
      <c r="F121" t="s">
        <v>96</v>
      </c>
      <c r="G121" t="s">
        <v>9</v>
      </c>
      <c r="H121" t="s">
        <v>205</v>
      </c>
      <c r="I121" t="s">
        <v>11</v>
      </c>
      <c r="J121" t="s">
        <v>221</v>
      </c>
      <c r="K121" s="14" t="s">
        <v>297</v>
      </c>
      <c r="L121" t="s">
        <v>315</v>
      </c>
      <c r="M121" t="s">
        <v>321</v>
      </c>
      <c r="N121" t="s">
        <v>19</v>
      </c>
      <c r="O121" s="14">
        <v>52879758</v>
      </c>
      <c r="P121" t="s">
        <v>438</v>
      </c>
      <c r="Q121" s="37">
        <v>25080000</v>
      </c>
      <c r="R121" t="s">
        <v>462</v>
      </c>
      <c r="S121" t="s">
        <v>466</v>
      </c>
      <c r="T121" s="14" t="str">
        <f>VLOOKUP(Contratos[[#This Row],[NÚMERO CONTRATO]],[1]!Tabla3[#All],69,FALSE)</f>
        <v>5  Mes(es)</v>
      </c>
      <c r="U121" t="str">
        <f>VLOOKUP(Contratos[[#This Row],[NÚMERO CONTRATO]],[1]!Tabla3[#All],70,FALSE)</f>
        <v>Contados a partir de la suscripción del acta de iniciación u orden deejecución, previa aprobación de la garantía única y el registropresupuestal.</v>
      </c>
      <c r="V121" s="1">
        <f>VLOOKUP(Contratos[[#This Row],[NÚMERO CONTRATO]],[1]!Tabla3[#All],123,FALSE)</f>
        <v>44831</v>
      </c>
      <c r="W121" s="1">
        <f>VLOOKUP(Contratos[[#This Row],[NÚMERO CONTRATO]],[1]!Tabla3[#All],124,FALSE)</f>
        <v>44832</v>
      </c>
      <c r="X121" s="1">
        <f>VLOOKUP(Contratos[[#This Row],[NÚMERO CONTRATO]],[1]!Tabla3[#All],126,FALSE)</f>
        <v>44832</v>
      </c>
      <c r="Y121" s="1">
        <f>VLOOKUP(Contratos[[#This Row],[NÚMERO CONTRATO]],[1]!Tabla3[#All],127,FALSE)</f>
        <v>44985</v>
      </c>
    </row>
    <row r="122" spans="2:25" x14ac:dyDescent="0.25">
      <c r="B122">
        <v>2022</v>
      </c>
      <c r="C122">
        <v>220648</v>
      </c>
      <c r="D122" t="s">
        <v>13</v>
      </c>
      <c r="E122" t="s">
        <v>178</v>
      </c>
      <c r="F122" t="s">
        <v>93</v>
      </c>
      <c r="G122" t="s">
        <v>9</v>
      </c>
      <c r="H122" t="s">
        <v>205</v>
      </c>
      <c r="I122" t="s">
        <v>11</v>
      </c>
      <c r="J122" t="s">
        <v>221</v>
      </c>
      <c r="K122" s="14" t="s">
        <v>294</v>
      </c>
      <c r="L122" t="s">
        <v>315</v>
      </c>
      <c r="M122" t="s">
        <v>321</v>
      </c>
      <c r="N122" t="s">
        <v>19</v>
      </c>
      <c r="O122" s="14">
        <v>1026268909</v>
      </c>
      <c r="P122" t="s">
        <v>439</v>
      </c>
      <c r="Q122" s="37">
        <v>25485000</v>
      </c>
      <c r="R122" t="s">
        <v>462</v>
      </c>
      <c r="S122" t="s">
        <v>466</v>
      </c>
      <c r="T122" s="14" t="str">
        <f>VLOOKUP(Contratos[[#This Row],[NÚMERO CONTRATO]],[1]!Tabla3[#All],69,FALSE)</f>
        <v>5  Mes(es)</v>
      </c>
      <c r="U122" t="str">
        <f>VLOOKUP(Contratos[[#This Row],[NÚMERO CONTRATO]],[1]!Tabla3[#All],70,FALSE)</f>
        <v>Contados a partir de la suscripción del acta de iniciación u orden deejecución, previa aprobación de la garantía única y el registropresupuestal.</v>
      </c>
      <c r="V122" s="1">
        <f>VLOOKUP(Contratos[[#This Row],[NÚMERO CONTRATO]],[1]!Tabla3[#All],123,FALSE)</f>
        <v>44831</v>
      </c>
      <c r="W122" s="1">
        <f>VLOOKUP(Contratos[[#This Row],[NÚMERO CONTRATO]],[1]!Tabla3[#All],124,FALSE)</f>
        <v>44834</v>
      </c>
      <c r="X122" s="1">
        <f>VLOOKUP(Contratos[[#This Row],[NÚMERO CONTRATO]],[1]!Tabla3[#All],126,FALSE)</f>
        <v>44834</v>
      </c>
      <c r="Y122" s="1">
        <f>VLOOKUP(Contratos[[#This Row],[NÚMERO CONTRATO]],[1]!Tabla3[#All],127,FALSE)</f>
        <v>44986</v>
      </c>
    </row>
    <row r="123" spans="2:25" x14ac:dyDescent="0.25">
      <c r="B123">
        <v>2022</v>
      </c>
      <c r="C123">
        <v>220649</v>
      </c>
      <c r="D123" t="s">
        <v>13</v>
      </c>
      <c r="E123" t="s">
        <v>182</v>
      </c>
      <c r="F123" t="s">
        <v>97</v>
      </c>
      <c r="G123" t="s">
        <v>9</v>
      </c>
      <c r="H123" t="s">
        <v>205</v>
      </c>
      <c r="I123" t="s">
        <v>11</v>
      </c>
      <c r="J123" t="s">
        <v>221</v>
      </c>
      <c r="K123" s="14" t="s">
        <v>298</v>
      </c>
      <c r="L123" t="s">
        <v>315</v>
      </c>
      <c r="M123" t="s">
        <v>321</v>
      </c>
      <c r="N123" t="s">
        <v>19</v>
      </c>
      <c r="O123" s="14">
        <v>1071630256</v>
      </c>
      <c r="P123" t="s">
        <v>440</v>
      </c>
      <c r="Q123" s="37">
        <v>17835000</v>
      </c>
      <c r="R123" t="s">
        <v>462</v>
      </c>
      <c r="S123" t="s">
        <v>466</v>
      </c>
      <c r="T123" s="14" t="str">
        <f>VLOOKUP(Contratos[[#This Row],[NÚMERO CONTRATO]],[1]!Tabla3[#All],69,FALSE)</f>
        <v>5  Mes(es)</v>
      </c>
      <c r="U123" t="str">
        <f>VLOOKUP(Contratos[[#This Row],[NÚMERO CONTRATO]],[1]!Tabla3[#All],70,FALSE)</f>
        <v>Contados a partir de la suscripción del acta de inicio previa expedicióndel registro presupuestal y aprobación de las garantías que amparan elcontrato.</v>
      </c>
      <c r="V123" s="1">
        <f>VLOOKUP(Contratos[[#This Row],[NÚMERO CONTRATO]],[1]!Tabla3[#All],123,FALSE)</f>
        <v>44831</v>
      </c>
      <c r="W123" s="1">
        <f>VLOOKUP(Contratos[[#This Row],[NÚMERO CONTRATO]],[1]!Tabla3[#All],124,FALSE)</f>
        <v>44839</v>
      </c>
      <c r="X123" s="1">
        <f>VLOOKUP(Contratos[[#This Row],[NÚMERO CONTRATO]],[1]!Tabla3[#All],126,FALSE)</f>
        <v>44839</v>
      </c>
      <c r="Y123" s="1">
        <f>VLOOKUP(Contratos[[#This Row],[NÚMERO CONTRATO]],[1]!Tabla3[#All],127,FALSE)</f>
        <v>44990</v>
      </c>
    </row>
    <row r="124" spans="2:25" x14ac:dyDescent="0.25">
      <c r="B124">
        <v>2022</v>
      </c>
      <c r="C124">
        <v>220651</v>
      </c>
      <c r="D124" t="s">
        <v>13</v>
      </c>
      <c r="E124" t="s">
        <v>183</v>
      </c>
      <c r="F124" t="s">
        <v>98</v>
      </c>
      <c r="G124" t="s">
        <v>9</v>
      </c>
      <c r="H124" t="s">
        <v>199</v>
      </c>
      <c r="I124" t="s">
        <v>11</v>
      </c>
      <c r="J124" t="s">
        <v>221</v>
      </c>
      <c r="K124" s="14" t="s">
        <v>299</v>
      </c>
      <c r="L124" t="s">
        <v>315</v>
      </c>
      <c r="M124" t="s">
        <v>321</v>
      </c>
      <c r="N124" t="s">
        <v>19</v>
      </c>
      <c r="O124" s="14">
        <v>51675589</v>
      </c>
      <c r="P124" t="s">
        <v>441</v>
      </c>
      <c r="Q124" s="37">
        <v>11630000</v>
      </c>
      <c r="R124" t="s">
        <v>462</v>
      </c>
      <c r="S124" t="s">
        <v>466</v>
      </c>
      <c r="T124" s="14" t="str">
        <f>VLOOKUP(Contratos[[#This Row],[NÚMERO CONTRATO]],[1]!Tabla3[#All],69,FALSE)</f>
        <v>5  Mes(es)</v>
      </c>
      <c r="U124" t="str">
        <f>VLOOKUP(Contratos[[#This Row],[NÚMERO CONTRATO]],[1]!Tabla3[#All],70,FALSE)</f>
        <v>Contados a partir de la suscripción del acta de inicio previa expedicióndel registro presupuestal y aprobación de las garantías que amparan elcontrato.</v>
      </c>
      <c r="V124" s="1">
        <f>VLOOKUP(Contratos[[#This Row],[NÚMERO CONTRATO]],[1]!Tabla3[#All],123,FALSE)</f>
        <v>44831</v>
      </c>
      <c r="W124" s="1">
        <f>VLOOKUP(Contratos[[#This Row],[NÚMERO CONTRATO]],[1]!Tabla3[#All],124,FALSE)</f>
        <v>44834</v>
      </c>
      <c r="X124" s="1">
        <f>VLOOKUP(Contratos[[#This Row],[NÚMERO CONTRATO]],[1]!Tabla3[#All],126,FALSE)</f>
        <v>44834</v>
      </c>
      <c r="Y124" s="1">
        <f>VLOOKUP(Contratos[[#This Row],[NÚMERO CONTRATO]],[1]!Tabla3[#All],127,FALSE)</f>
        <v>44985</v>
      </c>
    </row>
    <row r="125" spans="2:25" x14ac:dyDescent="0.25">
      <c r="B125">
        <v>2022</v>
      </c>
      <c r="C125">
        <v>220653</v>
      </c>
      <c r="D125" t="s">
        <v>13</v>
      </c>
      <c r="E125" t="s">
        <v>184</v>
      </c>
      <c r="F125" t="s">
        <v>99</v>
      </c>
      <c r="G125" t="s">
        <v>9</v>
      </c>
      <c r="H125" t="s">
        <v>205</v>
      </c>
      <c r="I125" t="s">
        <v>11</v>
      </c>
      <c r="J125" t="s">
        <v>221</v>
      </c>
      <c r="K125" s="14" t="s">
        <v>300</v>
      </c>
      <c r="L125" t="s">
        <v>315</v>
      </c>
      <c r="M125" t="s">
        <v>321</v>
      </c>
      <c r="N125" t="s">
        <v>19</v>
      </c>
      <c r="O125" s="14">
        <v>1094580919</v>
      </c>
      <c r="P125" t="s">
        <v>442</v>
      </c>
      <c r="Q125" s="37">
        <v>20160000</v>
      </c>
      <c r="R125" t="s">
        <v>462</v>
      </c>
      <c r="S125" t="s">
        <v>466</v>
      </c>
      <c r="T125" s="14" t="str">
        <f>VLOOKUP(Contratos[[#This Row],[NÚMERO CONTRATO]],[1]!Tabla3[#All],69,FALSE)</f>
        <v>5  Mes(es)</v>
      </c>
      <c r="U125" t="str">
        <f>VLOOKUP(Contratos[[#This Row],[NÚMERO CONTRATO]],[1]!Tabla3[#All],70,FALSE)</f>
        <v>Contados a partir de la suscripción del acta de inicio previa expedicióndel registro presupuestal y aprobación de las garantías que amparan elcontrato.</v>
      </c>
      <c r="V125" s="1">
        <f>VLOOKUP(Contratos[[#This Row],[NÚMERO CONTRATO]],[1]!Tabla3[#All],123,FALSE)</f>
        <v>44831</v>
      </c>
      <c r="W125" s="1">
        <f>VLOOKUP(Contratos[[#This Row],[NÚMERO CONTRATO]],[1]!Tabla3[#All],124,FALSE)</f>
        <v>44838</v>
      </c>
      <c r="X125" s="1">
        <f>VLOOKUP(Contratos[[#This Row],[NÚMERO CONTRATO]],[1]!Tabla3[#All],126,FALSE)</f>
        <v>44838</v>
      </c>
      <c r="Y125" s="1">
        <f>VLOOKUP(Contratos[[#This Row],[NÚMERO CONTRATO]],[1]!Tabla3[#All],127,FALSE)</f>
        <v>44989</v>
      </c>
    </row>
    <row r="126" spans="2:25" x14ac:dyDescent="0.25">
      <c r="B126">
        <v>2022</v>
      </c>
      <c r="C126">
        <v>220654</v>
      </c>
      <c r="D126" t="s">
        <v>13</v>
      </c>
      <c r="E126" t="s">
        <v>184</v>
      </c>
      <c r="F126" t="s">
        <v>99</v>
      </c>
      <c r="G126" t="s">
        <v>9</v>
      </c>
      <c r="H126" t="s">
        <v>205</v>
      </c>
      <c r="I126" t="s">
        <v>11</v>
      </c>
      <c r="J126" t="s">
        <v>221</v>
      </c>
      <c r="K126" s="14" t="s">
        <v>300</v>
      </c>
      <c r="L126" t="s">
        <v>315</v>
      </c>
      <c r="M126" t="s">
        <v>321</v>
      </c>
      <c r="N126" t="s">
        <v>19</v>
      </c>
      <c r="O126" s="14">
        <v>17349437</v>
      </c>
      <c r="P126" t="s">
        <v>443</v>
      </c>
      <c r="Q126" s="37">
        <v>20160000</v>
      </c>
      <c r="R126" t="s">
        <v>462</v>
      </c>
      <c r="S126" t="s">
        <v>466</v>
      </c>
      <c r="T126" s="14" t="str">
        <f>VLOOKUP(Contratos[[#This Row],[NÚMERO CONTRATO]],[1]!Tabla3[#All],69,FALSE)</f>
        <v>5  Mes(es)</v>
      </c>
      <c r="U126" t="str">
        <f>VLOOKUP(Contratos[[#This Row],[NÚMERO CONTRATO]],[1]!Tabla3[#All],70,FALSE)</f>
        <v>Contados a partir de la suscripción del acta de inicio previa expedicióndel registro presupuestal y aprobación de las garantías que amparan elcontrato.</v>
      </c>
      <c r="V126" s="1">
        <f>VLOOKUP(Contratos[[#This Row],[NÚMERO CONTRATO]],[1]!Tabla3[#All],123,FALSE)</f>
        <v>44831</v>
      </c>
      <c r="W126" s="1">
        <f>VLOOKUP(Contratos[[#This Row],[NÚMERO CONTRATO]],[1]!Tabla3[#All],124,FALSE)</f>
        <v>44838</v>
      </c>
      <c r="X126" s="1">
        <f>VLOOKUP(Contratos[[#This Row],[NÚMERO CONTRATO]],[1]!Tabla3[#All],126,FALSE)</f>
        <v>44838</v>
      </c>
      <c r="Y126" s="1">
        <f>VLOOKUP(Contratos[[#This Row],[NÚMERO CONTRATO]],[1]!Tabla3[#All],127,FALSE)</f>
        <v>44989</v>
      </c>
    </row>
    <row r="127" spans="2:25" x14ac:dyDescent="0.25">
      <c r="B127">
        <v>2022</v>
      </c>
      <c r="C127">
        <v>220655</v>
      </c>
      <c r="D127" t="s">
        <v>13</v>
      </c>
      <c r="E127" t="s">
        <v>185</v>
      </c>
      <c r="F127" t="s">
        <v>100</v>
      </c>
      <c r="G127" t="s">
        <v>9</v>
      </c>
      <c r="H127" t="s">
        <v>205</v>
      </c>
      <c r="I127" t="s">
        <v>11</v>
      </c>
      <c r="J127" t="s">
        <v>221</v>
      </c>
      <c r="K127" s="14" t="s">
        <v>301</v>
      </c>
      <c r="L127" t="s">
        <v>315</v>
      </c>
      <c r="M127" t="s">
        <v>321</v>
      </c>
      <c r="N127" t="s">
        <v>19</v>
      </c>
      <c r="O127" s="14">
        <v>92030702</v>
      </c>
      <c r="P127" t="s">
        <v>444</v>
      </c>
      <c r="Q127" s="37">
        <v>34890000</v>
      </c>
      <c r="R127" t="s">
        <v>462</v>
      </c>
      <c r="S127" t="s">
        <v>466</v>
      </c>
      <c r="T127" s="14" t="str">
        <f>VLOOKUP(Contratos[[#This Row],[NÚMERO CONTRATO]],[1]!Tabla3[#All],69,FALSE)</f>
        <v>5  Mes(es)</v>
      </c>
      <c r="U127" t="str">
        <f>VLOOKUP(Contratos[[#This Row],[NÚMERO CONTRATO]],[1]!Tabla3[#All],70,FALSE)</f>
        <v>Contados a partir de la suscripción del acta de iniciación u orden deejecución, previa aprobación de la garantía única y el registropresupuestal.</v>
      </c>
      <c r="V127" s="1">
        <f>VLOOKUP(Contratos[[#This Row],[NÚMERO CONTRATO]],[1]!Tabla3[#All],123,FALSE)</f>
        <v>44831</v>
      </c>
      <c r="W127" s="1">
        <f>VLOOKUP(Contratos[[#This Row],[NÚMERO CONTRATO]],[1]!Tabla3[#All],124,FALSE)</f>
        <v>44840</v>
      </c>
      <c r="X127" s="1">
        <f>VLOOKUP(Contratos[[#This Row],[NÚMERO CONTRATO]],[1]!Tabla3[#All],126,FALSE)</f>
        <v>44840</v>
      </c>
      <c r="Y127" s="1">
        <f>VLOOKUP(Contratos[[#This Row],[NÚMERO CONTRATO]],[1]!Tabla3[#All],127,FALSE)</f>
        <v>44991</v>
      </c>
    </row>
    <row r="128" spans="2:25" x14ac:dyDescent="0.25">
      <c r="B128">
        <v>2022</v>
      </c>
      <c r="C128">
        <v>220650</v>
      </c>
      <c r="D128" t="s">
        <v>13</v>
      </c>
      <c r="E128" t="s">
        <v>186</v>
      </c>
      <c r="F128" t="s">
        <v>101</v>
      </c>
      <c r="G128" t="s">
        <v>9</v>
      </c>
      <c r="H128" t="s">
        <v>205</v>
      </c>
      <c r="I128" t="s">
        <v>10</v>
      </c>
      <c r="J128" t="s">
        <v>229</v>
      </c>
      <c r="K128" s="14" t="s">
        <v>302</v>
      </c>
      <c r="L128" t="s">
        <v>315</v>
      </c>
      <c r="M128" t="s">
        <v>321</v>
      </c>
      <c r="N128" t="s">
        <v>19</v>
      </c>
      <c r="O128" s="14">
        <v>79730476</v>
      </c>
      <c r="P128" t="s">
        <v>445</v>
      </c>
      <c r="Q128" s="37">
        <v>27910000</v>
      </c>
      <c r="R128" t="s">
        <v>462</v>
      </c>
      <c r="S128" t="s">
        <v>466</v>
      </c>
      <c r="T128" s="14" t="str">
        <f>VLOOKUP(Contratos[[#This Row],[NÚMERO CONTRATO]],[1]!Tabla3[#All],69,FALSE)</f>
        <v>5  Mes(es)</v>
      </c>
      <c r="U128" t="str">
        <f>VLOOKUP(Contratos[[#This Row],[NÚMERO CONTRATO]],[1]!Tabla3[#All],70,FALSE)</f>
        <v>contados a partir de la suscripción del acta de inicio, previaaprobación de la garantía única y expedición del registro presupuestal.</v>
      </c>
      <c r="V128" s="1">
        <f>VLOOKUP(Contratos[[#This Row],[NÚMERO CONTRATO]],[1]!Tabla3[#All],123,FALSE)</f>
        <v>44832</v>
      </c>
      <c r="W128" s="1">
        <f>VLOOKUP(Contratos[[#This Row],[NÚMERO CONTRATO]],[1]!Tabla3[#All],124,FALSE)</f>
        <v>44833</v>
      </c>
      <c r="X128" s="1">
        <f>VLOOKUP(Contratos[[#This Row],[NÚMERO CONTRATO]],[1]!Tabla3[#All],126,FALSE)</f>
        <v>44838</v>
      </c>
      <c r="Y128" s="1">
        <f>VLOOKUP(Contratos[[#This Row],[NÚMERO CONTRATO]],[1]!Tabla3[#All],127,FALSE)</f>
        <v>44989</v>
      </c>
    </row>
    <row r="129" spans="2:25" x14ac:dyDescent="0.25">
      <c r="B129">
        <v>2022</v>
      </c>
      <c r="C129">
        <v>220656</v>
      </c>
      <c r="D129" t="s">
        <v>13</v>
      </c>
      <c r="E129" t="s">
        <v>175</v>
      </c>
      <c r="F129" t="s">
        <v>90</v>
      </c>
      <c r="G129" t="s">
        <v>9</v>
      </c>
      <c r="H129" t="s">
        <v>199</v>
      </c>
      <c r="I129" t="s">
        <v>11</v>
      </c>
      <c r="J129" t="s">
        <v>221</v>
      </c>
      <c r="K129" s="14" t="s">
        <v>291</v>
      </c>
      <c r="L129" t="s">
        <v>315</v>
      </c>
      <c r="M129" t="s">
        <v>321</v>
      </c>
      <c r="N129" t="s">
        <v>19</v>
      </c>
      <c r="O129" s="14">
        <v>79699999</v>
      </c>
      <c r="P129" t="s">
        <v>446</v>
      </c>
      <c r="Q129" s="37">
        <v>24675000</v>
      </c>
      <c r="R129" t="s">
        <v>462</v>
      </c>
      <c r="S129" t="s">
        <v>466</v>
      </c>
      <c r="T129" s="14" t="str">
        <f>VLOOKUP(Contratos[[#This Row],[NÚMERO CONTRATO]],[1]!Tabla3[#All],69,FALSE)</f>
        <v>5  Mes(es)</v>
      </c>
      <c r="U129" t="str">
        <f>VLOOKUP(Contratos[[#This Row],[NÚMERO CONTRATO]],[1]!Tabla3[#All],70,FALSE)</f>
        <v>contados a partir de la suscripción del acta de inicio previa expedicióndel registro presupuestal y aprobación de las garantías que amparan elcontrato.</v>
      </c>
      <c r="V129" s="1">
        <f>VLOOKUP(Contratos[[#This Row],[NÚMERO CONTRATO]],[1]!Tabla3[#All],123,FALSE)</f>
        <v>44832</v>
      </c>
      <c r="W129" s="1">
        <f>VLOOKUP(Contratos[[#This Row],[NÚMERO CONTRATO]],[1]!Tabla3[#All],124,FALSE)</f>
        <v>44840</v>
      </c>
      <c r="X129" s="1">
        <f>VLOOKUP(Contratos[[#This Row],[NÚMERO CONTRATO]],[1]!Tabla3[#All],126,FALSE)</f>
        <v>44840</v>
      </c>
      <c r="Y129" s="1">
        <f>VLOOKUP(Contratos[[#This Row],[NÚMERO CONTRATO]],[1]!Tabla3[#All],127,FALSE)</f>
        <v>44991</v>
      </c>
    </row>
    <row r="130" spans="2:25" x14ac:dyDescent="0.25">
      <c r="B130">
        <v>2022</v>
      </c>
      <c r="C130">
        <v>220657</v>
      </c>
      <c r="D130" t="s">
        <v>13</v>
      </c>
      <c r="E130" t="s">
        <v>187</v>
      </c>
      <c r="F130" t="s">
        <v>102</v>
      </c>
      <c r="G130" t="s">
        <v>9</v>
      </c>
      <c r="H130" t="s">
        <v>199</v>
      </c>
      <c r="I130" t="s">
        <v>11</v>
      </c>
      <c r="J130" t="s">
        <v>221</v>
      </c>
      <c r="K130" s="14" t="s">
        <v>303</v>
      </c>
      <c r="L130" t="s">
        <v>315</v>
      </c>
      <c r="M130" t="s">
        <v>321</v>
      </c>
      <c r="N130" t="s">
        <v>19</v>
      </c>
      <c r="O130" s="14">
        <v>80769750</v>
      </c>
      <c r="P130" t="s">
        <v>447</v>
      </c>
      <c r="Q130" s="37">
        <v>35280000</v>
      </c>
      <c r="R130" t="s">
        <v>462</v>
      </c>
      <c r="S130" t="s">
        <v>466</v>
      </c>
      <c r="T130" s="14" t="str">
        <f>VLOOKUP(Contratos[[#This Row],[NÚMERO CONTRATO]],[1]!Tabla3[#All],69,FALSE)</f>
        <v>5  Mes(es)</v>
      </c>
      <c r="U130" t="str">
        <f>VLOOKUP(Contratos[[#This Row],[NÚMERO CONTRATO]],[1]!Tabla3[#All],70,FALSE)</f>
        <v>contados a partir de la suscripción del acta de inicio previa expedicióndel registro presupuestal y aprobación de las garantías que amparan elcontrato.</v>
      </c>
      <c r="V130" s="1">
        <f>VLOOKUP(Contratos[[#This Row],[NÚMERO CONTRATO]],[1]!Tabla3[#All],123,FALSE)</f>
        <v>44832</v>
      </c>
      <c r="W130" s="1">
        <f>VLOOKUP(Contratos[[#This Row],[NÚMERO CONTRATO]],[1]!Tabla3[#All],124,FALSE)</f>
        <v>44834</v>
      </c>
      <c r="X130" s="1">
        <f>VLOOKUP(Contratos[[#This Row],[NÚMERO CONTRATO]],[1]!Tabla3[#All],126,FALSE)</f>
        <v>44834</v>
      </c>
      <c r="Y130" s="1">
        <f>VLOOKUP(Contratos[[#This Row],[NÚMERO CONTRATO]],[1]!Tabla3[#All],127,FALSE)</f>
        <v>44986</v>
      </c>
    </row>
    <row r="131" spans="2:25" x14ac:dyDescent="0.25">
      <c r="B131">
        <v>2022</v>
      </c>
      <c r="C131">
        <v>220658</v>
      </c>
      <c r="D131" t="s">
        <v>13</v>
      </c>
      <c r="E131" t="s">
        <v>188</v>
      </c>
      <c r="F131" t="s">
        <v>103</v>
      </c>
      <c r="G131" t="s">
        <v>9</v>
      </c>
      <c r="H131" t="s">
        <v>199</v>
      </c>
      <c r="I131" t="s">
        <v>11</v>
      </c>
      <c r="J131" t="s">
        <v>221</v>
      </c>
      <c r="K131" s="14" t="s">
        <v>304</v>
      </c>
      <c r="L131" t="s">
        <v>315</v>
      </c>
      <c r="M131" t="s">
        <v>321</v>
      </c>
      <c r="N131" t="s">
        <v>19</v>
      </c>
      <c r="O131" s="14">
        <v>52888373</v>
      </c>
      <c r="P131" t="s">
        <v>448</v>
      </c>
      <c r="Q131" s="37">
        <v>20064000</v>
      </c>
      <c r="R131" t="s">
        <v>462</v>
      </c>
      <c r="S131" t="s">
        <v>466</v>
      </c>
      <c r="T131" s="14" t="str">
        <f>VLOOKUP(Contratos[[#This Row],[NÚMERO CONTRATO]],[1]!Tabla3[#All],69,FALSE)</f>
        <v>4  Mes(es)</v>
      </c>
      <c r="U131" t="str">
        <f>VLOOKUP(Contratos[[#This Row],[NÚMERO CONTRATO]],[1]!Tabla3[#All],70,FALSE)</f>
        <v>Contados a partir de la suscripción del acta de inicio previa expedicióndel registro presupuestal y aprobación de las garantías que amparan elcontrato.</v>
      </c>
      <c r="V131" s="1">
        <f>VLOOKUP(Contratos[[#This Row],[NÚMERO CONTRATO]],[1]!Tabla3[#All],123,FALSE)</f>
        <v>44832</v>
      </c>
      <c r="W131" s="1">
        <f>VLOOKUP(Contratos[[#This Row],[NÚMERO CONTRATO]],[1]!Tabla3[#All],124,FALSE)</f>
        <v>44837</v>
      </c>
      <c r="X131" s="1">
        <f>VLOOKUP(Contratos[[#This Row],[NÚMERO CONTRATO]],[1]!Tabla3[#All],126,FALSE)</f>
        <v>44837</v>
      </c>
      <c r="Y131" s="1">
        <f>VLOOKUP(Contratos[[#This Row],[NÚMERO CONTRATO]],[1]!Tabla3[#All],127,FALSE)</f>
        <v>44960</v>
      </c>
    </row>
    <row r="132" spans="2:25" x14ac:dyDescent="0.25">
      <c r="B132">
        <v>2022</v>
      </c>
      <c r="C132">
        <v>220659</v>
      </c>
      <c r="D132" t="s">
        <v>13</v>
      </c>
      <c r="E132" t="s">
        <v>187</v>
      </c>
      <c r="F132" t="s">
        <v>102</v>
      </c>
      <c r="G132" t="s">
        <v>9</v>
      </c>
      <c r="H132" t="s">
        <v>199</v>
      </c>
      <c r="I132" t="s">
        <v>11</v>
      </c>
      <c r="J132" t="s">
        <v>221</v>
      </c>
      <c r="K132" s="14" t="s">
        <v>303</v>
      </c>
      <c r="L132" t="s">
        <v>315</v>
      </c>
      <c r="M132" t="s">
        <v>321</v>
      </c>
      <c r="N132" t="s">
        <v>19</v>
      </c>
      <c r="O132" s="14">
        <v>60367918</v>
      </c>
      <c r="P132" t="s">
        <v>449</v>
      </c>
      <c r="Q132" s="37">
        <v>35280000</v>
      </c>
      <c r="R132" t="s">
        <v>462</v>
      </c>
      <c r="S132" t="s">
        <v>466</v>
      </c>
      <c r="T132" s="14" t="str">
        <f>VLOOKUP(Contratos[[#This Row],[NÚMERO CONTRATO]],[1]!Tabla3[#All],69,FALSE)</f>
        <v>5  Mes(es)</v>
      </c>
      <c r="U132" t="str">
        <f>VLOOKUP(Contratos[[#This Row],[NÚMERO CONTRATO]],[1]!Tabla3[#All],70,FALSE)</f>
        <v>contados a partir de la suscripción del acta de inicio previa expedicióndel registro presupuestal y aprobación de las garantías que amparan elcontrato.</v>
      </c>
      <c r="V132" s="1">
        <f>VLOOKUP(Contratos[[#This Row],[NÚMERO CONTRATO]],[1]!Tabla3[#All],123,FALSE)</f>
        <v>44832</v>
      </c>
      <c r="W132" s="1">
        <f>VLOOKUP(Contratos[[#This Row],[NÚMERO CONTRATO]],[1]!Tabla3[#All],124,FALSE)</f>
        <v>44838</v>
      </c>
      <c r="X132" s="1">
        <f>VLOOKUP(Contratos[[#This Row],[NÚMERO CONTRATO]],[1]!Tabla3[#All],126,FALSE)</f>
        <v>44838</v>
      </c>
      <c r="Y132" s="1">
        <f>VLOOKUP(Contratos[[#This Row],[NÚMERO CONTRATO]],[1]!Tabla3[#All],127,FALSE)</f>
        <v>44989</v>
      </c>
    </row>
    <row r="133" spans="2:25" x14ac:dyDescent="0.25">
      <c r="B133">
        <v>2022</v>
      </c>
      <c r="C133">
        <v>220652</v>
      </c>
      <c r="D133" t="s">
        <v>13</v>
      </c>
      <c r="E133" t="s">
        <v>184</v>
      </c>
      <c r="F133" t="s">
        <v>99</v>
      </c>
      <c r="G133" t="s">
        <v>9</v>
      </c>
      <c r="H133" t="s">
        <v>205</v>
      </c>
      <c r="I133" t="s">
        <v>11</v>
      </c>
      <c r="J133" t="s">
        <v>221</v>
      </c>
      <c r="K133" s="14" t="s">
        <v>300</v>
      </c>
      <c r="L133" t="s">
        <v>315</v>
      </c>
      <c r="M133" t="s">
        <v>321</v>
      </c>
      <c r="N133" t="s">
        <v>19</v>
      </c>
      <c r="O133" s="14">
        <v>80037360</v>
      </c>
      <c r="P133" t="s">
        <v>450</v>
      </c>
      <c r="Q133" s="37">
        <v>20160000</v>
      </c>
      <c r="R133" t="s">
        <v>462</v>
      </c>
      <c r="S133" t="s">
        <v>466</v>
      </c>
      <c r="T133" s="14" t="str">
        <f>VLOOKUP(Contratos[[#This Row],[NÚMERO CONTRATO]],[1]!Tabla3[#All],69,FALSE)</f>
        <v>5  Mes(es)</v>
      </c>
      <c r="U133" t="str">
        <f>VLOOKUP(Contratos[[#This Row],[NÚMERO CONTRATO]],[1]!Tabla3[#All],70,FALSE)</f>
        <v>Contados a partir de la suscripción del acta de inicio previa expedicióndel registro presupuestal y aprobación de las garantías que amparan elcontrato.</v>
      </c>
      <c r="V133" s="1">
        <f>VLOOKUP(Contratos[[#This Row],[NÚMERO CONTRATO]],[1]!Tabla3[#All],123,FALSE)</f>
        <v>44833</v>
      </c>
      <c r="W133" s="1">
        <f>VLOOKUP(Contratos[[#This Row],[NÚMERO CONTRATO]],[1]!Tabla3[#All],124,FALSE)</f>
        <v>44838</v>
      </c>
      <c r="X133" s="1">
        <f>VLOOKUP(Contratos[[#This Row],[NÚMERO CONTRATO]],[1]!Tabla3[#All],126,FALSE)</f>
        <v>44838</v>
      </c>
      <c r="Y133" s="1">
        <f>VLOOKUP(Contratos[[#This Row],[NÚMERO CONTRATO]],[1]!Tabla3[#All],127,FALSE)</f>
        <v>44989</v>
      </c>
    </row>
    <row r="134" spans="2:25" x14ac:dyDescent="0.25">
      <c r="B134">
        <v>2022</v>
      </c>
      <c r="C134">
        <v>220660</v>
      </c>
      <c r="D134" t="s">
        <v>13</v>
      </c>
      <c r="E134" t="s">
        <v>189</v>
      </c>
      <c r="F134" t="s">
        <v>104</v>
      </c>
      <c r="G134" t="s">
        <v>9</v>
      </c>
      <c r="H134" t="s">
        <v>199</v>
      </c>
      <c r="I134" t="s">
        <v>11</v>
      </c>
      <c r="J134" t="s">
        <v>221</v>
      </c>
      <c r="K134" s="14" t="s">
        <v>305</v>
      </c>
      <c r="L134" t="s">
        <v>315</v>
      </c>
      <c r="M134" t="s">
        <v>321</v>
      </c>
      <c r="N134" t="s">
        <v>19</v>
      </c>
      <c r="O134" s="14">
        <v>39542628</v>
      </c>
      <c r="P134" t="s">
        <v>451</v>
      </c>
      <c r="Q134" s="37">
        <v>16285000</v>
      </c>
      <c r="R134" t="s">
        <v>462</v>
      </c>
      <c r="S134" t="s">
        <v>466</v>
      </c>
      <c r="T134" s="14" t="str">
        <f>VLOOKUP(Contratos[[#This Row],[NÚMERO CONTRATO]],[1]!Tabla3[#All],69,FALSE)</f>
        <v>5  Mes(es)</v>
      </c>
      <c r="U134" t="str">
        <f>VLOOKUP(Contratos[[#This Row],[NÚMERO CONTRATO]],[1]!Tabla3[#All],70,FALSE)</f>
        <v>Contados a partir de la suscripción del acta de inicio, previaaprobación de la garantía única y el registro presupuestal.</v>
      </c>
      <c r="V134" s="1">
        <f>VLOOKUP(Contratos[[#This Row],[NÚMERO CONTRATO]],[1]!Tabla3[#All],123,FALSE)</f>
        <v>44833</v>
      </c>
      <c r="W134" s="1">
        <f>VLOOKUP(Contratos[[#This Row],[NÚMERO CONTRATO]],[1]!Tabla3[#All],124,FALSE)</f>
        <v>44837</v>
      </c>
      <c r="X134" s="1">
        <f>VLOOKUP(Contratos[[#This Row],[NÚMERO CONTRATO]],[1]!Tabla3[#All],126,FALSE)</f>
        <v>44837</v>
      </c>
      <c r="Y134" s="1">
        <f>VLOOKUP(Contratos[[#This Row],[NÚMERO CONTRATO]],[1]!Tabla3[#All],127,FALSE)</f>
        <v>44988</v>
      </c>
    </row>
    <row r="135" spans="2:25" x14ac:dyDescent="0.25">
      <c r="B135">
        <v>2022</v>
      </c>
      <c r="C135">
        <v>220661</v>
      </c>
      <c r="D135" t="s">
        <v>13</v>
      </c>
      <c r="E135" t="s">
        <v>190</v>
      </c>
      <c r="F135" t="s">
        <v>105</v>
      </c>
      <c r="G135" t="s">
        <v>9</v>
      </c>
      <c r="H135" t="s">
        <v>199</v>
      </c>
      <c r="I135" t="s">
        <v>11</v>
      </c>
      <c r="J135" t="s">
        <v>221</v>
      </c>
      <c r="K135" s="14" t="s">
        <v>306</v>
      </c>
      <c r="L135" t="s">
        <v>315</v>
      </c>
      <c r="M135" t="s">
        <v>321</v>
      </c>
      <c r="N135" t="s">
        <v>19</v>
      </c>
      <c r="O135" s="14">
        <v>52749250</v>
      </c>
      <c r="P135" t="s">
        <v>452</v>
      </c>
      <c r="Q135" s="37">
        <v>13743000</v>
      </c>
      <c r="R135" t="s">
        <v>462</v>
      </c>
      <c r="S135" t="s">
        <v>466</v>
      </c>
      <c r="T135" s="14" t="str">
        <f>VLOOKUP(Contratos[[#This Row],[NÚMERO CONTRATO]],[1]!Tabla3[#All],69,FALSE)</f>
        <v>4  Mes(es)  15  Día(s)</v>
      </c>
      <c r="U135" t="str">
        <f>VLOOKUP(Contratos[[#This Row],[NÚMERO CONTRATO]],[1]!Tabla3[#All],70,FALSE)</f>
        <v>Contados a partir de la suscripción del acta de inicio previa expedicióndel registro presupuestal y aprobación de las garantías que amparan elcontrato</v>
      </c>
      <c r="V135" s="1">
        <f>VLOOKUP(Contratos[[#This Row],[NÚMERO CONTRATO]],[1]!Tabla3[#All],123,FALSE)</f>
        <v>44833</v>
      </c>
      <c r="W135" s="1">
        <f>VLOOKUP(Contratos[[#This Row],[NÚMERO CONTRATO]],[1]!Tabla3[#All],124,FALSE)</f>
        <v>44838</v>
      </c>
      <c r="X135" s="1">
        <f>VLOOKUP(Contratos[[#This Row],[NÚMERO CONTRATO]],[1]!Tabla3[#All],126,FALSE)</f>
        <v>44838</v>
      </c>
      <c r="Y135" s="1">
        <f>VLOOKUP(Contratos[[#This Row],[NÚMERO CONTRATO]],[1]!Tabla3[#All],127,FALSE)</f>
        <v>44976</v>
      </c>
    </row>
    <row r="136" spans="2:25" x14ac:dyDescent="0.25">
      <c r="B136">
        <v>2022</v>
      </c>
      <c r="C136">
        <v>220662</v>
      </c>
      <c r="D136" t="s">
        <v>13</v>
      </c>
      <c r="E136" t="s">
        <v>191</v>
      </c>
      <c r="F136" t="s">
        <v>106</v>
      </c>
      <c r="G136" t="s">
        <v>9</v>
      </c>
      <c r="H136" t="s">
        <v>199</v>
      </c>
      <c r="I136" t="s">
        <v>10</v>
      </c>
      <c r="J136" t="s">
        <v>230</v>
      </c>
      <c r="K136" s="14" t="s">
        <v>307</v>
      </c>
      <c r="L136" t="s">
        <v>315</v>
      </c>
      <c r="M136" t="s">
        <v>321</v>
      </c>
      <c r="N136" t="s">
        <v>19</v>
      </c>
      <c r="O136" s="14">
        <v>80854795</v>
      </c>
      <c r="P136" t="s">
        <v>453</v>
      </c>
      <c r="Q136" s="37">
        <v>19645000</v>
      </c>
      <c r="R136" t="s">
        <v>462</v>
      </c>
      <c r="S136" t="s">
        <v>466</v>
      </c>
      <c r="T136" s="14" t="str">
        <f>VLOOKUP(Contratos[[#This Row],[NÚMERO CONTRATO]],[1]!Tabla3[#All],69,FALSE)</f>
        <v>5  Mes(es)</v>
      </c>
      <c r="U136" t="s">
        <v>468</v>
      </c>
      <c r="V136" s="1">
        <f>VLOOKUP(Contratos[[#This Row],[NÚMERO CONTRATO]],[1]!Tabla3[#All],123,FALSE)</f>
        <v>44833</v>
      </c>
      <c r="W136" s="1">
        <f>VLOOKUP(Contratos[[#This Row],[NÚMERO CONTRATO]],[1]!Tabla3[#All],124,FALSE)</f>
        <v>44838</v>
      </c>
      <c r="X136" s="1">
        <f>VLOOKUP(Contratos[[#This Row],[NÚMERO CONTRATO]],[1]!Tabla3[#All],126,FALSE)</f>
        <v>44838</v>
      </c>
      <c r="Y136" s="1">
        <f>VLOOKUP(Contratos[[#This Row],[NÚMERO CONTRATO]],[1]!Tabla3[#All],127,FALSE)</f>
        <v>44989</v>
      </c>
    </row>
    <row r="137" spans="2:25" x14ac:dyDescent="0.25">
      <c r="B137">
        <v>2022</v>
      </c>
      <c r="C137">
        <v>220663</v>
      </c>
      <c r="D137" t="s">
        <v>13</v>
      </c>
      <c r="E137" t="s">
        <v>191</v>
      </c>
      <c r="F137" t="s">
        <v>106</v>
      </c>
      <c r="G137" t="s">
        <v>9</v>
      </c>
      <c r="H137" t="s">
        <v>205</v>
      </c>
      <c r="I137" t="s">
        <v>10</v>
      </c>
      <c r="J137" t="s">
        <v>230</v>
      </c>
      <c r="K137" s="14" t="s">
        <v>307</v>
      </c>
      <c r="L137" t="s">
        <v>315</v>
      </c>
      <c r="M137" t="s">
        <v>321</v>
      </c>
      <c r="N137" t="s">
        <v>19</v>
      </c>
      <c r="O137" s="14">
        <v>1022441023</v>
      </c>
      <c r="P137" t="s">
        <v>454</v>
      </c>
      <c r="Q137" s="37">
        <v>19645000</v>
      </c>
      <c r="R137" t="s">
        <v>462</v>
      </c>
      <c r="S137" t="s">
        <v>466</v>
      </c>
      <c r="T137" s="14" t="str">
        <f>VLOOKUP(Contratos[[#This Row],[NÚMERO CONTRATO]],[1]!Tabla3[#All],69,FALSE)</f>
        <v>5  Mes(es)</v>
      </c>
      <c r="U137" t="s">
        <v>468</v>
      </c>
      <c r="V137" s="1">
        <f>VLOOKUP(Contratos[[#This Row],[NÚMERO CONTRATO]],[1]!Tabla3[#All],123,FALSE)</f>
        <v>44833</v>
      </c>
      <c r="W137" s="1">
        <f>VLOOKUP(Contratos[[#This Row],[NÚMERO CONTRATO]],[1]!Tabla3[#All],124,FALSE)</f>
        <v>44837</v>
      </c>
      <c r="X137" s="1">
        <f>VLOOKUP(Contratos[[#This Row],[NÚMERO CONTRATO]],[1]!Tabla3[#All],126,FALSE)</f>
        <v>44837</v>
      </c>
      <c r="Y137" s="1">
        <f>VLOOKUP(Contratos[[#This Row],[NÚMERO CONTRATO]],[1]!Tabla3[#All],127,FALSE)</f>
        <v>44988</v>
      </c>
    </row>
    <row r="138" spans="2:25" x14ac:dyDescent="0.25">
      <c r="B138">
        <v>2022</v>
      </c>
      <c r="C138">
        <v>220664</v>
      </c>
      <c r="D138" t="s">
        <v>13</v>
      </c>
      <c r="E138" t="s">
        <v>192</v>
      </c>
      <c r="F138" t="s">
        <v>107</v>
      </c>
      <c r="G138" t="s">
        <v>9</v>
      </c>
      <c r="H138" t="s">
        <v>199</v>
      </c>
      <c r="I138" t="s">
        <v>10</v>
      </c>
      <c r="J138" t="s">
        <v>231</v>
      </c>
      <c r="K138" s="14" t="s">
        <v>308</v>
      </c>
      <c r="L138" t="s">
        <v>315</v>
      </c>
      <c r="M138" t="s">
        <v>321</v>
      </c>
      <c r="N138" t="s">
        <v>19</v>
      </c>
      <c r="O138" s="14">
        <v>1032386156</v>
      </c>
      <c r="P138" t="s">
        <v>455</v>
      </c>
      <c r="Q138" s="37">
        <v>35502600</v>
      </c>
      <c r="R138" t="s">
        <v>464</v>
      </c>
      <c r="S138" t="s">
        <v>466</v>
      </c>
      <c r="T138" s="14" t="str">
        <f>VLOOKUP(Contratos[[#This Row],[NÚMERO CONTRATO]],[1]!Tabla3[#All],69,FALSE)</f>
        <v>4  Mes(es)  6  Día(s)</v>
      </c>
      <c r="U138" t="str">
        <f>VLOOKUP(Contratos[[#This Row],[NÚMERO CONTRATO]],[1]!Tabla3[#All],70,FALSE)</f>
        <v>contados a partir de la suscripción del acta de iniciación u orden deejecución, previa aprobación de la garantía única y expedición delregistro presupuestal, con prescindencia a 31 de diciembre de 2022.</v>
      </c>
      <c r="V138" s="1">
        <f>VLOOKUP(Contratos[[#This Row],[NÚMERO CONTRATO]],[1]!Tabla3[#All],123,FALSE)</f>
        <v>44833</v>
      </c>
      <c r="W138" s="1">
        <f>VLOOKUP(Contratos[[#This Row],[NÚMERO CONTRATO]],[1]!Tabla3[#All],124,FALSE)</f>
        <v>44837</v>
      </c>
      <c r="X138" s="1">
        <f>VLOOKUP(Contratos[[#This Row],[NÚMERO CONTRATO]],[1]!Tabla3[#All],126,FALSE)</f>
        <v>44837</v>
      </c>
      <c r="Y138" s="1">
        <f>VLOOKUP(Contratos[[#This Row],[NÚMERO CONTRATO]],[1]!Tabla3[#All],127,FALSE)</f>
        <v>44926</v>
      </c>
    </row>
    <row r="139" spans="2:25" x14ac:dyDescent="0.25">
      <c r="B139">
        <v>2022</v>
      </c>
      <c r="C139">
        <v>220665</v>
      </c>
      <c r="D139" t="s">
        <v>13</v>
      </c>
      <c r="E139" t="s">
        <v>193</v>
      </c>
      <c r="F139" t="s">
        <v>108</v>
      </c>
      <c r="G139" t="s">
        <v>9</v>
      </c>
      <c r="H139" t="s">
        <v>199</v>
      </c>
      <c r="I139" t="s">
        <v>11</v>
      </c>
      <c r="J139" t="s">
        <v>221</v>
      </c>
      <c r="K139" s="14" t="s">
        <v>309</v>
      </c>
      <c r="L139" t="s">
        <v>315</v>
      </c>
      <c r="M139" t="s">
        <v>321</v>
      </c>
      <c r="N139" t="s">
        <v>19</v>
      </c>
      <c r="O139" s="14">
        <v>1010227910</v>
      </c>
      <c r="P139" t="s">
        <v>456</v>
      </c>
      <c r="Q139" s="37">
        <v>9305000</v>
      </c>
      <c r="R139" t="s">
        <v>462</v>
      </c>
      <c r="S139" t="s">
        <v>466</v>
      </c>
      <c r="T139" s="14" t="str">
        <f>VLOOKUP(Contratos[[#This Row],[NÚMERO CONTRATO]],[1]!Tabla3[#All],69,FALSE)</f>
        <v>5  Mes(es)</v>
      </c>
      <c r="U139" t="str">
        <f>VLOOKUP(Contratos[[#This Row],[NÚMERO CONTRATO]],[1]!Tabla3[#All],70,FALSE)</f>
        <v>Contados a partir de la suscripción del acta de iniciación u orden deejecución, previa aprobación de la garantía única y el registropresupuestal.</v>
      </c>
      <c r="V139" s="1">
        <f>VLOOKUP(Contratos[[#This Row],[NÚMERO CONTRATO]],[1]!Tabla3[#All],123,FALSE)</f>
        <v>44833</v>
      </c>
      <c r="W139" s="1">
        <f>VLOOKUP(Contratos[[#This Row],[NÚMERO CONTRATO]],[1]!Tabla3[#All],124,FALSE)</f>
        <v>44837</v>
      </c>
      <c r="X139" s="1">
        <f>VLOOKUP(Contratos[[#This Row],[NÚMERO CONTRATO]],[1]!Tabla3[#All],126,FALSE)</f>
        <v>44837</v>
      </c>
      <c r="Y139" s="1">
        <f>VLOOKUP(Contratos[[#This Row],[NÚMERO CONTRATO]],[1]!Tabla3[#All],127,FALSE)</f>
        <v>44988</v>
      </c>
    </row>
    <row r="140" spans="2:25" x14ac:dyDescent="0.25">
      <c r="B140">
        <v>2022</v>
      </c>
      <c r="C140">
        <v>220666</v>
      </c>
      <c r="D140" t="s">
        <v>13</v>
      </c>
      <c r="E140" t="s">
        <v>194</v>
      </c>
      <c r="F140" t="s">
        <v>109</v>
      </c>
      <c r="G140" t="s">
        <v>9</v>
      </c>
      <c r="H140" t="s">
        <v>199</v>
      </c>
      <c r="I140" t="s">
        <v>10</v>
      </c>
      <c r="J140" t="s">
        <v>223</v>
      </c>
      <c r="K140" s="14" t="s">
        <v>310</v>
      </c>
      <c r="L140" t="s">
        <v>315</v>
      </c>
      <c r="M140" t="s">
        <v>321</v>
      </c>
      <c r="N140" t="s">
        <v>19</v>
      </c>
      <c r="O140" s="14">
        <v>1032425063</v>
      </c>
      <c r="P140" t="s">
        <v>457</v>
      </c>
      <c r="Q140" s="37">
        <v>14762800</v>
      </c>
      <c r="R140" t="s">
        <v>462</v>
      </c>
      <c r="S140" t="s">
        <v>466</v>
      </c>
      <c r="T140" s="14" t="str">
        <f>VLOOKUP(Contratos[[#This Row],[NÚMERO CONTRATO]],[1]!Tabla3[#All],69,FALSE)</f>
        <v>3  Mes(es)  12  Día(s)</v>
      </c>
      <c r="U140" t="str">
        <f>VLOOKUP(Contratos[[#This Row],[NÚMERO CONTRATO]],[1]!Tabla3[#All],70,FALSE)</f>
        <v>contados a partir de la suscripción del acta de iniciación u orden deejecución, previa aprobación de la garantía única y expedición delregistro presupuestal.</v>
      </c>
      <c r="V140" s="1">
        <f>VLOOKUP(Contratos[[#This Row],[NÚMERO CONTRATO]],[1]!Tabla3[#All],123,FALSE)</f>
        <v>44833</v>
      </c>
      <c r="W140" s="1">
        <f>VLOOKUP(Contratos[[#This Row],[NÚMERO CONTRATO]],[1]!Tabla3[#All],124,FALSE)</f>
        <v>44837</v>
      </c>
      <c r="X140" s="1">
        <f>VLOOKUP(Contratos[[#This Row],[NÚMERO CONTRATO]],[1]!Tabla3[#All],126,FALSE)</f>
        <v>44837</v>
      </c>
      <c r="Y140" s="1">
        <f>VLOOKUP(Contratos[[#This Row],[NÚMERO CONTRATO]],[1]!Tabla3[#All],127,FALSE)</f>
        <v>44941</v>
      </c>
    </row>
    <row r="141" spans="2:25" x14ac:dyDescent="0.25">
      <c r="B141">
        <v>2022</v>
      </c>
      <c r="C141">
        <v>220667</v>
      </c>
      <c r="D141" t="s">
        <v>13</v>
      </c>
      <c r="E141" t="s">
        <v>195</v>
      </c>
      <c r="F141" t="s">
        <v>110</v>
      </c>
      <c r="G141" t="s">
        <v>9</v>
      </c>
      <c r="H141" t="s">
        <v>205</v>
      </c>
      <c r="I141" t="s">
        <v>11</v>
      </c>
      <c r="J141" t="s">
        <v>221</v>
      </c>
      <c r="K141" s="14" t="s">
        <v>311</v>
      </c>
      <c r="L141" t="s">
        <v>315</v>
      </c>
      <c r="M141" t="s">
        <v>321</v>
      </c>
      <c r="N141" t="s">
        <v>19</v>
      </c>
      <c r="O141" s="14">
        <v>19050797</v>
      </c>
      <c r="P141" t="s">
        <v>458</v>
      </c>
      <c r="Q141" s="37">
        <v>40250000</v>
      </c>
      <c r="R141" t="s">
        <v>462</v>
      </c>
      <c r="S141" t="s">
        <v>466</v>
      </c>
      <c r="T141" s="14" t="str">
        <f>VLOOKUP(Contratos[[#This Row],[NÚMERO CONTRATO]],[1]!Tabla3[#All],69,FALSE)</f>
        <v>5  Mes(es)</v>
      </c>
      <c r="U141" t="str">
        <f>VLOOKUP(Contratos[[#This Row],[NÚMERO CONTRATO]],[1]!Tabla3[#All],70,FALSE)</f>
        <v>Contados a partir de la suscripción del acta de iniciación u orden deejecución, previa aprobación de la garantía única y el registropresupuestal.</v>
      </c>
      <c r="V141" s="1">
        <f>VLOOKUP(Contratos[[#This Row],[NÚMERO CONTRATO]],[1]!Tabla3[#All],123,FALSE)</f>
        <v>44833</v>
      </c>
      <c r="W141" s="1">
        <f>VLOOKUP(Contratos[[#This Row],[NÚMERO CONTRATO]],[1]!Tabla3[#All],124,FALSE)</f>
        <v>44837</v>
      </c>
      <c r="X141" s="1">
        <f>VLOOKUP(Contratos[[#This Row],[NÚMERO CONTRATO]],[1]!Tabla3[#All],126,FALSE)</f>
        <v>44837</v>
      </c>
      <c r="Y141" s="1">
        <f>VLOOKUP(Contratos[[#This Row],[NÚMERO CONTRATO]],[1]!Tabla3[#All],127,FALSE)</f>
        <v>44988</v>
      </c>
    </row>
    <row r="142" spans="2:25" x14ac:dyDescent="0.25">
      <c r="B142">
        <v>2022</v>
      </c>
      <c r="C142">
        <v>220671</v>
      </c>
      <c r="D142" t="s">
        <v>13</v>
      </c>
      <c r="E142" t="s">
        <v>196</v>
      </c>
      <c r="F142" t="s">
        <v>111</v>
      </c>
      <c r="G142" t="s">
        <v>9</v>
      </c>
      <c r="H142" t="s">
        <v>199</v>
      </c>
      <c r="I142" t="s">
        <v>11</v>
      </c>
      <c r="J142" t="s">
        <v>221</v>
      </c>
      <c r="K142" s="14" t="s">
        <v>312</v>
      </c>
      <c r="L142" t="s">
        <v>315</v>
      </c>
      <c r="M142" t="s">
        <v>321</v>
      </c>
      <c r="N142" t="s">
        <v>19</v>
      </c>
      <c r="O142" s="14">
        <v>11227684</v>
      </c>
      <c r="P142" t="s">
        <v>459</v>
      </c>
      <c r="Q142" s="37">
        <v>40250000</v>
      </c>
      <c r="R142" t="s">
        <v>462</v>
      </c>
      <c r="S142" t="s">
        <v>466</v>
      </c>
      <c r="T142" s="14" t="str">
        <f>VLOOKUP(Contratos[[#This Row],[NÚMERO CONTRATO]],[1]!Tabla3[#All],69,FALSE)</f>
        <v>5  Mes(es)</v>
      </c>
      <c r="U142" t="str">
        <f>VLOOKUP(Contratos[[#This Row],[NÚMERO CONTRATO]],[1]!Tabla3[#All],70,FALSE)</f>
        <v>Contados a partir de la suscripción del acta de iniciación u orden deejecución, previa aprobación de la garantía única y el registropresupuestal.</v>
      </c>
      <c r="V142" s="1">
        <f>VLOOKUP(Contratos[[#This Row],[NÚMERO CONTRATO]],[1]!Tabla3[#All],123,FALSE)</f>
        <v>44833</v>
      </c>
      <c r="W142" s="1">
        <f>VLOOKUP(Contratos[[#This Row],[NÚMERO CONTRATO]],[1]!Tabla3[#All],124,FALSE)</f>
        <v>44837</v>
      </c>
      <c r="X142" s="1">
        <f>VLOOKUP(Contratos[[#This Row],[NÚMERO CONTRATO]],[1]!Tabla3[#All],126,FALSE)</f>
        <v>44837</v>
      </c>
      <c r="Y142" s="1">
        <f>VLOOKUP(Contratos[[#This Row],[NÚMERO CONTRATO]],[1]!Tabla3[#All],127,FALSE)</f>
        <v>44988</v>
      </c>
    </row>
    <row r="143" spans="2:25" x14ac:dyDescent="0.25">
      <c r="B143">
        <v>2022</v>
      </c>
      <c r="C143">
        <v>220669</v>
      </c>
      <c r="D143" t="s">
        <v>13</v>
      </c>
      <c r="E143" t="s">
        <v>193</v>
      </c>
      <c r="F143" t="s">
        <v>108</v>
      </c>
      <c r="G143" t="s">
        <v>9</v>
      </c>
      <c r="H143" t="s">
        <v>199</v>
      </c>
      <c r="I143" t="s">
        <v>11</v>
      </c>
      <c r="J143" t="s">
        <v>221</v>
      </c>
      <c r="K143" s="14" t="s">
        <v>309</v>
      </c>
      <c r="L143" t="s">
        <v>315</v>
      </c>
      <c r="M143" t="s">
        <v>321</v>
      </c>
      <c r="N143" t="s">
        <v>19</v>
      </c>
      <c r="O143" s="14">
        <v>52366889</v>
      </c>
      <c r="P143" t="s">
        <v>460</v>
      </c>
      <c r="Q143" s="37">
        <v>9305000</v>
      </c>
      <c r="R143" t="s">
        <v>462</v>
      </c>
      <c r="S143" t="s">
        <v>466</v>
      </c>
      <c r="T143" s="14" t="str">
        <f>VLOOKUP(Contratos[[#This Row],[NÚMERO CONTRATO]],[1]!Tabla3[#All],69,FALSE)</f>
        <v>5  Mes(es)</v>
      </c>
      <c r="U143" t="str">
        <f>VLOOKUP(Contratos[[#This Row],[NÚMERO CONTRATO]],[1]!Tabla3[#All],70,FALSE)</f>
        <v>Contados a partir de la suscripción del acta de iniciación u orden deejecución, previa aprobación de la garantía única y el registropresupuestal.</v>
      </c>
      <c r="V143" s="1">
        <f>VLOOKUP(Contratos[[#This Row],[NÚMERO CONTRATO]],[1]!Tabla3[#All],123,FALSE)</f>
        <v>44834</v>
      </c>
      <c r="W143" s="1">
        <f>VLOOKUP(Contratos[[#This Row],[NÚMERO CONTRATO]],[1]!Tabla3[#All],124,FALSE)</f>
        <v>44837</v>
      </c>
      <c r="X143" s="1">
        <f>VLOOKUP(Contratos[[#This Row],[NÚMERO CONTRATO]],[1]!Tabla3[#All],126,FALSE)</f>
        <v>44837</v>
      </c>
      <c r="Y143" s="1">
        <f>VLOOKUP(Contratos[[#This Row],[NÚMERO CONTRATO]],[1]!Tabla3[#All],127,FALSE)</f>
        <v>44988</v>
      </c>
    </row>
    <row r="144" spans="2:25" x14ac:dyDescent="0.25">
      <c r="B144">
        <v>2022</v>
      </c>
      <c r="C144">
        <v>220672</v>
      </c>
      <c r="D144" t="s">
        <v>13</v>
      </c>
      <c r="E144" t="s">
        <v>197</v>
      </c>
      <c r="F144" t="s">
        <v>112</v>
      </c>
      <c r="G144" t="s">
        <v>9</v>
      </c>
      <c r="H144" t="s">
        <v>199</v>
      </c>
      <c r="I144" t="s">
        <v>11</v>
      </c>
      <c r="J144" t="s">
        <v>221</v>
      </c>
      <c r="K144" s="14" t="s">
        <v>313</v>
      </c>
      <c r="L144" t="s">
        <v>315</v>
      </c>
      <c r="M144" t="s">
        <v>321</v>
      </c>
      <c r="N144" t="s">
        <v>19</v>
      </c>
      <c r="O144" s="14">
        <v>79481948</v>
      </c>
      <c r="P144" t="s">
        <v>461</v>
      </c>
      <c r="Q144" s="37">
        <v>20002500</v>
      </c>
      <c r="R144" t="s">
        <v>462</v>
      </c>
      <c r="S144" t="s">
        <v>466</v>
      </c>
      <c r="T144" s="14" t="str">
        <f>VLOOKUP(Contratos[[#This Row],[NÚMERO CONTRATO]],[1]!Tabla3[#All],69,FALSE)</f>
        <v>4  Mes(es)  15  Día(s)</v>
      </c>
      <c r="U144" t="str">
        <f>VLOOKUP(Contratos[[#This Row],[NÚMERO CONTRATO]],[1]!Tabla3[#All],70,FALSE)</f>
        <v>Contados a partir de la suscripción del acta de iniciación u orden deejecución, previa aprobación de la garantía única y el registropresupuestal.</v>
      </c>
      <c r="V144" s="1">
        <f>VLOOKUP(Contratos[[#This Row],[NÚMERO CONTRATO]],[1]!Tabla3[#All],123,FALSE)</f>
        <v>44834</v>
      </c>
      <c r="W144" s="1">
        <f>VLOOKUP(Contratos[[#This Row],[NÚMERO CONTRATO]],[1]!Tabla3[#All],124,FALSE)</f>
        <v>44837</v>
      </c>
      <c r="X144" s="1">
        <f>VLOOKUP(Contratos[[#This Row],[NÚMERO CONTRATO]],[1]!Tabla3[#All],126,FALSE)</f>
        <v>44837</v>
      </c>
      <c r="Y144" s="1">
        <f>VLOOKUP(Contratos[[#This Row],[NÚMERO CONTRATO]],[1]!Tabla3[#All],127,FALSE)</f>
        <v>44975</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Gonzalez Castellanos, Hector Fabio</cp:lastModifiedBy>
  <dcterms:created xsi:type="dcterms:W3CDTF">2022-10-06T16:30:05Z</dcterms:created>
  <dcterms:modified xsi:type="dcterms:W3CDTF">2022-10-26T00:55:00Z</dcterms:modified>
</cp:coreProperties>
</file>