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8_{0B87CAE3-2F24-489F-AC46-3F14EB2D5F68}" xr6:coauthVersionLast="47" xr6:coauthVersionMax="47" xr10:uidLastSave="{00000000-0000-0000-0000-000000000000}"/>
  <bookViews>
    <workbookView xWindow="-120" yWindow="-120" windowWidth="29040" windowHeight="15990" xr2:uid="{AF658D27-6BF3-4CB7-8E37-126686C6AD7B}"/>
  </bookViews>
  <sheets>
    <sheet name="Datos_modificaciones" sheetId="1" r:id="rId1"/>
  </sheets>
  <definedNames>
    <definedName name="_xlnm._FilterDatabase" localSheetId="0" hidden="1">Datos_modificaciones!$B$7:$AE$59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59" i="1" l="1"/>
  <c r="V59" i="1"/>
  <c r="T59" i="1"/>
  <c r="S59" i="1"/>
  <c r="M59" i="1"/>
  <c r="Z59" i="1" s="1"/>
  <c r="K59" i="1"/>
  <c r="Z58" i="1"/>
  <c r="Y58" i="1"/>
  <c r="V58" i="1"/>
  <c r="S58" i="1"/>
  <c r="T58" i="1" s="1"/>
  <c r="M58" i="1"/>
  <c r="K58" i="1"/>
  <c r="Y57" i="1"/>
  <c r="V57" i="1" s="1"/>
  <c r="S57" i="1"/>
  <c r="T57" i="1" s="1"/>
  <c r="M57" i="1"/>
  <c r="Z57" i="1" s="1"/>
  <c r="K57" i="1"/>
  <c r="Y56" i="1"/>
  <c r="V56" i="1"/>
  <c r="S56" i="1"/>
  <c r="T56" i="1" s="1"/>
  <c r="M56" i="1"/>
  <c r="Z56" i="1" s="1"/>
  <c r="K56" i="1"/>
  <c r="Y55" i="1"/>
  <c r="V55" i="1"/>
  <c r="T55" i="1"/>
  <c r="S55" i="1"/>
  <c r="M55" i="1"/>
  <c r="Z55" i="1" s="1"/>
  <c r="K55" i="1"/>
  <c r="Z54" i="1"/>
  <c r="Y54" i="1"/>
  <c r="V54" i="1"/>
  <c r="S54" i="1"/>
  <c r="T54" i="1" s="1"/>
  <c r="M54" i="1"/>
  <c r="K54" i="1"/>
  <c r="Y53" i="1"/>
  <c r="V53" i="1" s="1"/>
  <c r="S53" i="1"/>
  <c r="T53" i="1" s="1"/>
  <c r="M53" i="1"/>
  <c r="Z53" i="1" s="1"/>
  <c r="K53" i="1"/>
  <c r="Y52" i="1"/>
  <c r="V52" i="1"/>
  <c r="S52" i="1"/>
  <c r="T52" i="1" s="1"/>
  <c r="M52" i="1"/>
  <c r="Z52" i="1" s="1"/>
  <c r="K52" i="1"/>
  <c r="Y51" i="1"/>
  <c r="V51" i="1"/>
  <c r="T51" i="1"/>
  <c r="S51" i="1"/>
  <c r="M51" i="1"/>
  <c r="Z51" i="1" s="1"/>
  <c r="K51" i="1"/>
  <c r="Z50" i="1"/>
  <c r="Y50" i="1"/>
  <c r="V50" i="1"/>
  <c r="S50" i="1"/>
  <c r="T50" i="1" s="1"/>
  <c r="M50" i="1"/>
  <c r="K50" i="1"/>
  <c r="Y49" i="1"/>
  <c r="V49" i="1" s="1"/>
  <c r="S49" i="1"/>
  <c r="T49" i="1" s="1"/>
  <c r="M49" i="1"/>
  <c r="Z49" i="1" s="1"/>
  <c r="K49" i="1"/>
  <c r="Y48" i="1"/>
  <c r="V48" i="1"/>
  <c r="S48" i="1"/>
  <c r="T48" i="1" s="1"/>
  <c r="M48" i="1"/>
  <c r="Z48" i="1" s="1"/>
  <c r="K48" i="1"/>
  <c r="Y47" i="1"/>
  <c r="V47" i="1"/>
  <c r="T47" i="1"/>
  <c r="S47" i="1"/>
  <c r="M47" i="1"/>
  <c r="Z47" i="1" s="1"/>
  <c r="K47" i="1"/>
  <c r="Z46" i="1"/>
  <c r="Y46" i="1"/>
  <c r="V46" i="1"/>
  <c r="S46" i="1"/>
  <c r="T46" i="1" s="1"/>
  <c r="M46" i="1"/>
  <c r="K46" i="1"/>
  <c r="Y45" i="1"/>
  <c r="V45" i="1" s="1"/>
  <c r="S45" i="1"/>
  <c r="T45" i="1" s="1"/>
  <c r="M45" i="1"/>
  <c r="Z45" i="1" s="1"/>
  <c r="K45" i="1"/>
  <c r="Y44" i="1"/>
  <c r="V44" i="1"/>
  <c r="S44" i="1"/>
  <c r="T44" i="1" s="1"/>
  <c r="M44" i="1"/>
  <c r="Z44" i="1" s="1"/>
  <c r="K44" i="1"/>
  <c r="Y43" i="1"/>
  <c r="V43" i="1"/>
  <c r="T43" i="1"/>
  <c r="S43" i="1"/>
  <c r="M43" i="1"/>
  <c r="Z43" i="1" s="1"/>
  <c r="K43" i="1"/>
  <c r="Z42" i="1"/>
  <c r="Y42" i="1"/>
  <c r="V42" i="1" s="1"/>
  <c r="S42" i="1"/>
  <c r="T42" i="1" s="1"/>
  <c r="M42" i="1"/>
  <c r="K42" i="1"/>
  <c r="Y41" i="1"/>
  <c r="V41" i="1" s="1"/>
  <c r="S41" i="1"/>
  <c r="T41" i="1" s="1"/>
  <c r="M41" i="1"/>
  <c r="Z41" i="1" s="1"/>
  <c r="K41" i="1"/>
  <c r="Y40" i="1"/>
  <c r="V40" i="1"/>
  <c r="S40" i="1"/>
  <c r="M40" i="1"/>
  <c r="T40" i="1" s="1"/>
  <c r="K40" i="1"/>
  <c r="Y39" i="1"/>
  <c r="V39" i="1"/>
  <c r="T39" i="1"/>
  <c r="S39" i="1"/>
  <c r="M39" i="1"/>
  <c r="Z39" i="1" s="1"/>
  <c r="K39" i="1"/>
  <c r="Z38" i="1"/>
  <c r="Y38" i="1"/>
  <c r="V38" i="1" s="1"/>
  <c r="S38" i="1"/>
  <c r="T38" i="1" s="1"/>
  <c r="M38" i="1"/>
  <c r="K38" i="1"/>
  <c r="Y37" i="1"/>
  <c r="V37" i="1" s="1"/>
  <c r="S37" i="1"/>
  <c r="T37" i="1" s="1"/>
  <c r="M37" i="1"/>
  <c r="Z37" i="1" s="1"/>
  <c r="K37" i="1"/>
  <c r="Y36" i="1"/>
  <c r="V36" i="1"/>
  <c r="S36" i="1"/>
  <c r="M36" i="1"/>
  <c r="T36" i="1" s="1"/>
  <c r="K36" i="1"/>
  <c r="Y35" i="1"/>
  <c r="V35" i="1"/>
  <c r="T35" i="1"/>
  <c r="S35" i="1"/>
  <c r="M35" i="1"/>
  <c r="Z35" i="1" s="1"/>
  <c r="K35" i="1"/>
  <c r="Z34" i="1"/>
  <c r="Y34" i="1"/>
  <c r="V34" i="1" s="1"/>
  <c r="S34" i="1"/>
  <c r="T34" i="1" s="1"/>
  <c r="M34" i="1"/>
  <c r="K34" i="1"/>
  <c r="Y33" i="1"/>
  <c r="V33" i="1" s="1"/>
  <c r="S33" i="1"/>
  <c r="T33" i="1" s="1"/>
  <c r="M33" i="1"/>
  <c r="Z33" i="1" s="1"/>
  <c r="K33" i="1"/>
  <c r="Y32" i="1"/>
  <c r="V32" i="1"/>
  <c r="S32" i="1"/>
  <c r="M32" i="1"/>
  <c r="T32" i="1" s="1"/>
  <c r="K32" i="1"/>
  <c r="Y31" i="1"/>
  <c r="V31" i="1"/>
  <c r="T31" i="1"/>
  <c r="S31" i="1"/>
  <c r="M31" i="1"/>
  <c r="Z31" i="1" s="1"/>
  <c r="K31" i="1"/>
  <c r="Z30" i="1"/>
  <c r="Y30" i="1"/>
  <c r="V30" i="1" s="1"/>
  <c r="S30" i="1"/>
  <c r="T30" i="1" s="1"/>
  <c r="M30" i="1"/>
  <c r="K30" i="1"/>
  <c r="Y29" i="1"/>
  <c r="V29" i="1" s="1"/>
  <c r="S29" i="1"/>
  <c r="T29" i="1" s="1"/>
  <c r="M29" i="1"/>
  <c r="Z29" i="1" s="1"/>
  <c r="K29" i="1"/>
  <c r="Y28" i="1"/>
  <c r="V28" i="1"/>
  <c r="T28" i="1"/>
  <c r="S28" i="1"/>
  <c r="M28" i="1"/>
  <c r="K28" i="1"/>
  <c r="Z27" i="1"/>
  <c r="Y27" i="1"/>
  <c r="V27" i="1" s="1"/>
  <c r="S27" i="1"/>
  <c r="T27" i="1" s="1"/>
  <c r="M27" i="1"/>
  <c r="K27" i="1"/>
  <c r="Y26" i="1"/>
  <c r="V26" i="1" s="1"/>
  <c r="S26" i="1"/>
  <c r="T26" i="1" s="1"/>
  <c r="M26" i="1"/>
  <c r="Z26" i="1" s="1"/>
  <c r="K26" i="1"/>
  <c r="Y25" i="1"/>
  <c r="V25" i="1"/>
  <c r="S25" i="1"/>
  <c r="M25" i="1"/>
  <c r="T25" i="1" s="1"/>
  <c r="K25" i="1"/>
  <c r="Y24" i="1"/>
  <c r="V24" i="1" s="1"/>
  <c r="S24" i="1"/>
  <c r="T24" i="1" s="1"/>
  <c r="M24" i="1"/>
  <c r="K24" i="1"/>
  <c r="Y23" i="1"/>
  <c r="V23" i="1" s="1"/>
  <c r="S23" i="1"/>
  <c r="T23" i="1" s="1"/>
  <c r="M23" i="1"/>
  <c r="Z23" i="1" s="1"/>
  <c r="K23" i="1"/>
  <c r="Y22" i="1"/>
  <c r="V22" i="1"/>
  <c r="S22" i="1"/>
  <c r="M22" i="1"/>
  <c r="T22" i="1" s="1"/>
  <c r="K22" i="1"/>
  <c r="Z21" i="1"/>
  <c r="Y21" i="1"/>
  <c r="V21" i="1"/>
  <c r="T21" i="1"/>
  <c r="S21" i="1"/>
  <c r="M21" i="1"/>
  <c r="K21" i="1"/>
  <c r="Z20" i="1"/>
  <c r="Y20" i="1"/>
  <c r="V20" i="1" s="1"/>
  <c r="S20" i="1"/>
  <c r="T20" i="1" s="1"/>
  <c r="M20" i="1"/>
  <c r="K20" i="1"/>
  <c r="Y19" i="1"/>
  <c r="V19" i="1"/>
  <c r="S19" i="1"/>
  <c r="M19" i="1"/>
  <c r="T19" i="1" s="1"/>
  <c r="K19" i="1"/>
  <c r="Z18" i="1"/>
  <c r="Y18" i="1"/>
  <c r="V18" i="1"/>
  <c r="T18" i="1"/>
  <c r="S18" i="1"/>
  <c r="M18" i="1"/>
  <c r="K18" i="1"/>
  <c r="Z17" i="1"/>
  <c r="Y17" i="1"/>
  <c r="V17" i="1" s="1"/>
  <c r="S17" i="1"/>
  <c r="T17" i="1" s="1"/>
  <c r="M17" i="1"/>
  <c r="K17" i="1"/>
  <c r="Y16" i="1"/>
  <c r="V16" i="1" s="1"/>
  <c r="S16" i="1"/>
  <c r="T16" i="1" s="1"/>
  <c r="M16" i="1"/>
  <c r="Z16" i="1" s="1"/>
  <c r="K16" i="1"/>
  <c r="Y15" i="1"/>
  <c r="V15" i="1"/>
  <c r="S15" i="1"/>
  <c r="M15" i="1"/>
  <c r="T15" i="1" s="1"/>
  <c r="K15" i="1"/>
  <c r="Z14" i="1"/>
  <c r="Y14" i="1"/>
  <c r="V14" i="1"/>
  <c r="T14" i="1"/>
  <c r="S14" i="1"/>
  <c r="M14" i="1"/>
  <c r="K14" i="1"/>
  <c r="Z13" i="1"/>
  <c r="Y13" i="1"/>
  <c r="V13" i="1" s="1"/>
  <c r="S13" i="1"/>
  <c r="T13" i="1" s="1"/>
  <c r="M13" i="1"/>
  <c r="K13" i="1"/>
  <c r="Y12" i="1"/>
  <c r="V12" i="1" s="1"/>
  <c r="S12" i="1"/>
  <c r="T12" i="1" s="1"/>
  <c r="M12" i="1"/>
  <c r="Z12" i="1" s="1"/>
  <c r="K12" i="1"/>
  <c r="Y11" i="1"/>
  <c r="V11" i="1"/>
  <c r="S11" i="1"/>
  <c r="M11" i="1"/>
  <c r="T11" i="1" s="1"/>
  <c r="K11" i="1"/>
  <c r="Y10" i="1"/>
  <c r="V10" i="1"/>
  <c r="T10" i="1"/>
  <c r="S10" i="1"/>
  <c r="M10" i="1"/>
  <c r="Z10" i="1" s="1"/>
  <c r="K10" i="1"/>
  <c r="Z9" i="1"/>
  <c r="Y9" i="1"/>
  <c r="V9" i="1" s="1"/>
  <c r="S9" i="1"/>
  <c r="T9" i="1" s="1"/>
  <c r="M9" i="1"/>
  <c r="K9" i="1"/>
  <c r="Y8" i="1"/>
  <c r="V8" i="1" s="1"/>
  <c r="S8" i="1"/>
  <c r="T8" i="1" s="1"/>
  <c r="M8" i="1"/>
  <c r="Z8" i="1" s="1"/>
  <c r="K8" i="1"/>
  <c r="Z11" i="1" l="1"/>
  <c r="Z15" i="1"/>
  <c r="Z22" i="1"/>
  <c r="Z25" i="1"/>
  <c r="Z32" i="1"/>
  <c r="Z36" i="1"/>
  <c r="Z40" i="1"/>
</calcChain>
</file>

<file path=xl/sharedStrings.xml><?xml version="1.0" encoding="utf-8"?>
<sst xmlns="http://schemas.openxmlformats.org/spreadsheetml/2006/main" count="411" uniqueCount="190">
  <si>
    <t>fecha corte</t>
  </si>
  <si>
    <t>Modificaciones Agosto - 2022</t>
  </si>
  <si>
    <t>Secretaría Distrital de Hacienda</t>
  </si>
  <si>
    <t>Vigencia 2022</t>
  </si>
  <si>
    <t>Fuente: SAC - BogData</t>
  </si>
  <si>
    <t>DATOS DE LA MODIFICAION SUSCRITA EN EL PERIODO</t>
  </si>
  <si>
    <t>INFORMACIÓN CONSOLIDADA DEL CONTRATO A LA FECHA CON TODAS LAS NOVEDADES/CAMBIOS Y/O MODIFICACIONES</t>
  </si>
  <si>
    <t>OTROS DATOS DEL CONTRATO</t>
  </si>
  <si>
    <t>VIGENCIA</t>
  </si>
  <si>
    <t>NÚMERO CONTRATO</t>
  </si>
  <si>
    <t>CLASE MODIFICACIÓN</t>
  </si>
  <si>
    <t>FECHA SUSCRIPCIÓN DE LA MODIFICACIÓN</t>
  </si>
  <si>
    <t>IDENTIFICACIÓN CONTRATISTA</t>
  </si>
  <si>
    <t>RAZÓN SOCIAL</t>
  </si>
  <si>
    <t>OBJETO</t>
  </si>
  <si>
    <t>VALOR CONTRATO PRINCIPAL</t>
  </si>
  <si>
    <t>VALOR ADICIÓN</t>
  </si>
  <si>
    <t>VALOR TOTAL</t>
  </si>
  <si>
    <t>PLAZO MODIFICACIÓN (Días)</t>
  </si>
  <si>
    <t>PLAZO TOTAL
(DÍAS)</t>
  </si>
  <si>
    <t>Fecha de suscripción</t>
  </si>
  <si>
    <t>Fecha de Inicio</t>
  </si>
  <si>
    <t>Plazo Inicial (dias)</t>
  </si>
  <si>
    <t>Fecha Finalizacion Programada</t>
  </si>
  <si>
    <t>Valor del Contrato
inical</t>
  </si>
  <si>
    <t>dias ejecutados</t>
  </si>
  <si>
    <t>% Ejecución</t>
  </si>
  <si>
    <t>Recursos totales desembolsados o pagados</t>
  </si>
  <si>
    <t>Recursos pendientes de ejecutar.</t>
  </si>
  <si>
    <t>Cantidad de Adiciones/
prórrogas</t>
  </si>
  <si>
    <t>Vr. Adiciones</t>
  </si>
  <si>
    <t>Vr. Total con Adiciones</t>
  </si>
  <si>
    <t>Plazo total prprrogas (días)</t>
  </si>
  <si>
    <t>NOMBRE UNIDAD EJECUTORA</t>
  </si>
  <si>
    <t>DEPENDENCIA DESTINO</t>
  </si>
  <si>
    <t>NOMBRE DEPENDENCIA</t>
  </si>
  <si>
    <t>PROCESO SELECCIÓN</t>
  </si>
  <si>
    <t>CLASE CONTRATO</t>
  </si>
  <si>
    <t>200108-0-2020</t>
  </si>
  <si>
    <t>Adición/Prórroga</t>
  </si>
  <si>
    <t>COMPAÑIA MUNDIAL DE SEGUROS S.A.</t>
  </si>
  <si>
    <t>Contratar la expedición de una póliza colectiva de seguro de vida paralos Concejales de Bogotá, D.C. (Grupo V), de conformidad con loestablecido en el pliego de condiciones de la Licitación Pública  No.SDH-LP-01-2020 y la propuesta presentada por el contratista.</t>
  </si>
  <si>
    <t>Dir_Gestión_Cor_04</t>
  </si>
  <si>
    <t>FONDO CUENTA CONCEJO DE BOGOTA, D.C.</t>
  </si>
  <si>
    <t>Licitación Pública</t>
  </si>
  <si>
    <t>Prestación Servicios Profesionales</t>
  </si>
  <si>
    <t>Prórroga</t>
  </si>
  <si>
    <t>SEED EM S A S</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</si>
  <si>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</si>
  <si>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Dir_Informática_01</t>
  </si>
  <si>
    <t>SUBD. INFRAESTRUCTURA TIC</t>
  </si>
  <si>
    <t>Selección Abreviada - Menor Cuantía</t>
  </si>
  <si>
    <t>Prestación de Servicios</t>
  </si>
  <si>
    <t>ORGANIZACION TERPEL S A</t>
  </si>
  <si>
    <t>Suministro de combustible para los vehículos del Concejo de Bogotá</t>
  </si>
  <si>
    <t>Selección Abreviada - Acuerdo Marco</t>
  </si>
  <si>
    <t>Suministro</t>
  </si>
  <si>
    <t>DURAN &amp; OSORIO ABOGADOS ASOCIADOS S.A.S.</t>
  </si>
  <si>
    <t>Prestar los servicios profesionales especializados para el asesoramientoy acompañamiento jurídico de los intereses de la SHD, en el marco delproceso administrativo sancionatorio y/o de incumplimiento convocado encontra de la Unión Temporal CORE Tributario en ejecución del contratoNo. 170351 de 2017, así como el asesoramiento en el análisis dealternativas de solución de controversias que se susciten en ejecucióndel referido contrato.</t>
  </si>
  <si>
    <t>Dir_Jurídica</t>
  </si>
  <si>
    <t>SUBD. ASUNTOS CONTRACTUALES</t>
  </si>
  <si>
    <t>Directa Prestacion Servicios Profesionales y Apoyo a la Gestión</t>
  </si>
  <si>
    <t>PROVEEDOR INTEGRAL DE PRECIOS COLOMBIA P ROVEEDOR DE PRECIOS PARA VALORACION S.A</t>
  </si>
  <si>
    <t>Prestar el servicio para permitir el acceso a la información de losproductos publicados a través de Internet con el fin de utilizar lamisma  para realizar valoraciones, simulaciones, análisis, cálculos uotros.</t>
  </si>
  <si>
    <t>Dir_Tesorería</t>
  </si>
  <si>
    <t>OF. OPERACIONES FINANCIERAS</t>
  </si>
  <si>
    <t>Mínima Cuantía</t>
  </si>
  <si>
    <t>ALMARCHIVOS S.A.</t>
  </si>
  <si>
    <t>Prestar los servicios de custodia, almacenamiento  y el transporte delos medios magnéticos correspondientes a las copias de respaldo de lossistemas de información de la Secretaría Distrital de Hacienda</t>
  </si>
  <si>
    <t>LA GALERIA INMOBILIARIA LTDA</t>
  </si>
  <si>
    <t>Suscripción al sistema de información sobre vivienda nueva y usada ydestinos comerciales nuevos en Bogotá D.C.</t>
  </si>
  <si>
    <t>Dir_Estadísticas</t>
  </si>
  <si>
    <t>SUBD. ANALISIS SECTORIAL</t>
  </si>
  <si>
    <t>Directa Otras Causales</t>
  </si>
  <si>
    <t>Suscripción</t>
  </si>
  <si>
    <t>BNP PARIBAS SECURITIES SERVICES SOCIEDAD FIDUCIARIA S A</t>
  </si>
  <si>
    <t>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t>
  </si>
  <si>
    <t>Selección Abreviada - Subasta Inversa</t>
  </si>
  <si>
    <t>CONSORCIO T&amp;O 2021</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</si>
  <si>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</si>
  <si>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Dir_Gestión_Cor_01</t>
  </si>
  <si>
    <t>SUBD. ADMINISTRATIVA Y FINANCIERA</t>
  </si>
  <si>
    <t>Obra</t>
  </si>
  <si>
    <t>PROJECTING DESIGNING AND BUILDING. LTDA</t>
  </si>
  <si>
    <t>Realizar el mantenimiento integral, las adecuaciones locativas y lasobras de mejora que se requieran, con el suministro de personal, equipo,materiales y repuestos, en las instalaciones físicas del Concejo deBogotá, D.C.</t>
  </si>
  <si>
    <t>SINERGY &amp; LOWELLS S.A.S.</t>
  </si>
  <si>
    <t>Proveer el outsourcing integral para los servicios de monitoreo yoperación del datacenter.</t>
  </si>
  <si>
    <t>Cesión</t>
  </si>
  <si>
    <t>PATRICIA ANDREA AYALA BELTRAN</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</si>
  <si>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</si>
  <si>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Dir_Contabilidad</t>
  </si>
  <si>
    <t>SUBD. CONSOLIDACION, GESTION E INVEST.</t>
  </si>
  <si>
    <t>NILSON ANDRES MACIAS CARDENAS</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</si>
  <si>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</si>
  <si>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SUBD. GESTION CONTABLE HACIENDA</t>
  </si>
  <si>
    <t>LUDDY OLINFFAR CAMACHO CAMACHO</t>
  </si>
  <si>
    <t>Prestar los servicios profesionales para realizar la redacción decontenidos, comunicados, edición y corrección de estilo de las publicaciones que realiza la Secretaría Distrital de Hacienda.</t>
  </si>
  <si>
    <t>Of_Comunicaciones</t>
  </si>
  <si>
    <t>OF. ASESORA DE COMUNICACIONES</t>
  </si>
  <si>
    <t>JHORDIN STIVEN SUAREZ LOZANO</t>
  </si>
  <si>
    <t>Prestar los servicios profesionales para apoyar a la Oficina Asesora deComunicaciones en todas las actividades relacionadas con procesosadministrativos y de correspondencia a cargo del área.</t>
  </si>
  <si>
    <t>JUAN CARLOS GOMEZ MARULANDA</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</si>
  <si>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</si>
  <si>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00/00/0000</t>
  </si>
  <si>
    <t>JHON JAIRO ABAUNZA LOPEZ</t>
  </si>
  <si>
    <t>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t>
  </si>
  <si>
    <t>Desp_Sec_Hacienda</t>
  </si>
  <si>
    <t>DESPACHO SECRETARIO DISTRITAL DE HDA.</t>
  </si>
  <si>
    <t>Prestación Servicio Apoyo a la Gestión</t>
  </si>
  <si>
    <t>PAULO CESAR SANTACRUZ HERNANDEZ</t>
  </si>
  <si>
    <t>Prestar los servicios profesionales para apoyar a la Oficina Asesora deComunicaciones en el diseño de piezas comunicativas para las diferentesestrategias de comunicación de la Secretaría Distrital de Hacienda.</t>
  </si>
  <si>
    <t>MARTHA HELENA CABRERA PUENTES</t>
  </si>
  <si>
    <t>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t>
  </si>
  <si>
    <t>ANDRES FERNANDO VELASQUEZ SALGADO</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</si>
  <si>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</si>
  <si>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ZULAY MERLIN GARCIA FARIETA</t>
  </si>
  <si>
    <t>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t>
  </si>
  <si>
    <t>HERNANDO  PEREZ SABOGAL</t>
  </si>
  <si>
    <t>Prestar servicios profesionales en la formulación, administración ypresentación de informes de la tropa económica de la SecretariaDistrital de Hacienda, para contribuir a  la formalización de losestablecimientos en el Distrito Capital.</t>
  </si>
  <si>
    <t>Dir_Impuestos</t>
  </si>
  <si>
    <t>SUBD. EDUCACION TRIBUTARIA Y SERVICIO</t>
  </si>
  <si>
    <t>LADY CAROLINA JIMENEZ JUZGA</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</si>
  <si>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</si>
  <si>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DANIEL ALEXANDER MELO VELASQUEZ</t>
  </si>
  <si>
    <t>DIEGO FERNANDO ARDILA PLAZAS</t>
  </si>
  <si>
    <t>Prestar servicios profesionales especializados en materia jurídica parael cumplimiento y apoyo a las funciones de la Oficina de Control Internode la Secretaría Distrital de Hacienda, en especial en temascontractuales, disciplinarios y procesales, entre otros.</t>
  </si>
  <si>
    <t>Of_Control_Int</t>
  </si>
  <si>
    <t>OF. CONTROL INTERNO</t>
  </si>
  <si>
    <t>YENIFER ALEJANDRA RAMIREZ SOTO</t>
  </si>
  <si>
    <t>Prestar servicios profesionales en materia jurídica para el cumplimientoy apoyo a las funciones de la Oficina de Control Interno de laSecretaría Distrital de Hacienda, en especial en temas laborales,administrativos y financieros, entre otros.</t>
  </si>
  <si>
    <t>ANGELA TATIANA LAGOS CARDENAS</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</si>
  <si>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</si>
  <si>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Dir_Cobro</t>
  </si>
  <si>
    <t>SUBD. COBRO TRIBUTARIO</t>
  </si>
  <si>
    <t>OLGA YURANI GRANADOS TOVAR</t>
  </si>
  <si>
    <t>Prestar los servicios de apoyo al proceso de recursos físicos de laDirección Administrativa del Concejo de Bogotá, para coadyuvar con lasactividades de actualización y administración de la información del áreade mantenimiento.</t>
  </si>
  <si>
    <t>JESUS ALBEIRO RIZO GALLARDO</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</si>
  <si>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</si>
  <si>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JUAN ANDRES CHAVEZ POLANCO</t>
  </si>
  <si>
    <t>Prestar los servicios profesionales en el soporte jurídico eimplementación de las políticas y los procedimientos requeridos para eldesarrollo y el fortalecimiento del proceso de servicio al ciudadano enla Corporación.</t>
  </si>
  <si>
    <t>ANDRES  SANTAMARIA MERCADO</t>
  </si>
  <si>
    <t>Prestar los servicios profesionales para desarrollar la estrategia decomunicaciones de la Corporación, de acuerdo con los planes y programasinstitucionales.</t>
  </si>
  <si>
    <t>ANGELA INES BUENAVENTURA BURBANO</t>
  </si>
  <si>
    <t>Prestar los servicios de apoyo operativo al proceso de Recursos Físicosde la Dirección Administrativa.</t>
  </si>
  <si>
    <t>SONIA JACQUELINE AGUDELO DUQUE</t>
  </si>
  <si>
    <t>Prestar servicios profesionales para administrar las bases de datos y lainformación reportada al aplicativo PASIVOCOL para la Subdirección delTalento Humano.</t>
  </si>
  <si>
    <t>SUBD. TALENTO HUMANO</t>
  </si>
  <si>
    <t>LINDA ROSA CAMPO RODRIGUEZ</t>
  </si>
  <si>
    <t>Prestar los servicios profesionales para apoyar los procesosadministrativos relacionados con la nomina para la Dirección Financieradel Concejo de Bogotá D.C.</t>
  </si>
  <si>
    <t>Adición</t>
  </si>
  <si>
    <t>SAP COLOMBIA SAS</t>
  </si>
  <si>
    <t>Proveer una solución de servicios integrales para la administración ysoporte de la operación de  los módulos de la Plataforma SAP adquiridospor la Secretaría Distrital de Hacienda</t>
  </si>
  <si>
    <t>JULIAN ESTEBAN MATEUS VARGAS</t>
  </si>
  <si>
    <t>Prestar los servicios de apoyo a la gestión en el desarrollo de lasactividades establecidas en los planes, programas y proyectos definidosen el proceso de talento humano del Concejo de Bogotá D.C.</t>
  </si>
  <si>
    <t>OLGA LUCIA HUERTAS MENDEZ</t>
  </si>
  <si>
    <t>Prestar servicios técnicos en el proceso de ejecución y seguimiento alos planes y programas que debe adelantar la Mesa Directiva en el marcodel plan estratégico de la Corporación</t>
  </si>
  <si>
    <t>CARLOS ENRIQUE LEON SOTO</t>
  </si>
  <si>
    <t>Prestar los servicios profesionales para apoyar la gestión relacionadacon la seguridad y vigilancia de la corporación</t>
  </si>
  <si>
    <t>LADY JOHANNA JIMENEZ NIÑO</t>
  </si>
  <si>
    <t>Prestar los servicios profesionales para adelantar las actuacionesjurídicas y judiciales y apoyo en la generación de conceptos en el marcode los procesos de la Corporación.</t>
  </si>
  <si>
    <t>NELLY  PRADA PEÑA</t>
  </si>
  <si>
    <t>Prestar los servicios profesionales para el seguimiento, análisis yactualización de los instrumentos de planeación definidos en el marco deModelo Integrado de Planeación y Gestión.</t>
  </si>
  <si>
    <t>CLAUDIA MARGARITA MORA SOTO</t>
  </si>
  <si>
    <t>Prestar los servicios profesionales en la ejecución y seguimiento alproceso de gestión humana de la Corporación</t>
  </si>
  <si>
    <t>MARIA JOSE QUIROGA GOMEZ</t>
  </si>
  <si>
    <t>Prestar los servicios profesionales especializados para brindar elsoporte a la Dirección Técnica Jurídica en relación con los aspectos deíndole jurídico, judicial y de servicio al ciudadano, en cumplimiento delos procesos administrativos y misionales de la Corporación</t>
  </si>
  <si>
    <t>DIEGO RICARDO PIÑEROS NIETO</t>
  </si>
  <si>
    <t>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t>
  </si>
  <si>
    <t>LAURA VALENTINA DE LOS REMEDIOS VELANDIA TRUJILLO</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</si>
  <si>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</si>
  <si>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MAURICIO  JOYA MEDINA</t>
  </si>
  <si>
    <t>Prestar los servicios profesionales para el desarrollo de lasactividades del modelo integrado de planeación y gestión de los procesosque se encuentran a cargo de la Dirección Jurídica</t>
  </si>
  <si>
    <t>CLAUDIA MARGARITA NIÑO SANCHEZ</t>
  </si>
  <si>
    <t>Prestar los servicios de apoyo en los trámites de archivo ycorrespondencia, de conformidad con las políticas de gestión documental</t>
  </si>
  <si>
    <t>JOSE RICARDO PULGARIN ALVAREZ</t>
  </si>
  <si>
    <t>Prestar los servicios profesionales para realizar las actividadesrequeridas en las etapas planeación, seguimiento y liquidación de losprocesos contractuales que ejecuta la Corporación, en el marco de losplanes institucionales.</t>
  </si>
  <si>
    <t>JUAN DAVID GONZALEZ RICAURTE</t>
  </si>
  <si>
    <t>Prestar los servicios de apoyo a la gestión en el proceso decorrespondencia en el marco de los lineamientos de la política de gestión documental</t>
  </si>
  <si>
    <t>COLOMBIA TELECOMUNICACIONES S A E S P BI C</t>
  </si>
  <si>
    <t>Proveer los servicios de canales dedicados e Internet y los servicioscomplementarios para la Secretaría Distrital de Hacienda.</t>
  </si>
  <si>
    <t>GRAN IMAGEN S.A.S.</t>
  </si>
  <si>
    <t>Proveer el outsourcing integral para los servicios de gestión deimpresión para la Secretaría Distrital de Hacienda</t>
  </si>
  <si>
    <t>SUBD. SERVICIOS TIC</t>
  </si>
  <si>
    <t>Otro sí</t>
  </si>
  <si>
    <t>RUTH CAROLINA ALVAREZ MOJICA</t>
  </si>
  <si>
    <t>Prestar los servicios profesionales para la implementación, seguimientoy evaluación de la política de gobierno digital en el marco de MIPG ylos lineamientos dados por MinTIC.</t>
  </si>
  <si>
    <t>Dir_Informática_04</t>
  </si>
  <si>
    <t>LUIS ERNESTO FORERO BEJARANO</t>
  </si>
  <si>
    <t>Prestar los servicios a la Subdirección de Gestión Judicial realizandoel dictamen pericial sobre la contabilidad y estados financieros de laFederación Colombiana de Municipios y la unión Temporal SIMIT,  y asíestablecer su situación económica y financiera desde el primero (1°) deagosto de dos mil catorce (2014) y hasta la fecha del respectivoinforme, de conformidad con lo ordenado por el Tribunal Administrativode Cundinamarca en el proceso de reparación directa No. 2018-00086.</t>
  </si>
  <si>
    <t>SUBD. GESTION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</si>
</sst>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164" formatCode="0.0%"/>
    <numFmt numFmtId="165" formatCode="&quot;$&quot;\ #,##0.00"/>
    <numFmt numFmtId="166" formatCode="_-&quot;$&quot;\ * #,##0_-;\-&quot;$&quot;\ * #,##0_-;_-&quot;$&quot;\ * &quot;-&quot;??_-;_-@_-"/>
    <numFmt numFmtId="167" formatCode="&quot;$&quot;\ #,##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color theme="1"/>
      <name val="Calibri"/>
      <family val="2"/>
      <scheme val="minor"/>
    </font>
    <font>
      <b/>
      <sz val="14"/>
      <color theme="0"/>
      <name val="Calibri"/>
      <family val="2"/>
      <scheme val="minor"/>
    </font>
    <font>
      <b/>
      <sz val="12"/>
      <color theme="0"/>
      <name val="Calibri"/>
      <family val="2"/>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249977111117893"/>
        <bgColor indexed="64"/>
      </patternFill>
    </fill>
    <fill>
      <patternFill patternType="solid">
        <fgColor rgb="FF0070C0"/>
        <bgColor indexed="64"/>
      </patternFill>
    </fill>
    <fill>
      <patternFill patternType="solid">
        <fgColor theme="2"/>
        <bgColor indexed="64"/>
      </patternFill>
    </fill>
    <fill>
      <patternFill patternType="solid">
        <fgColor theme="5"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2" borderId="0" xfId="0" applyFill="1"/>
    <xf numFmtId="0" fontId="3" fillId="0" borderId="0" xfId="0" applyFont="1"/>
    <xf numFmtId="0" fontId="0" fillId="0" borderId="0" xfId="0" applyAlignment="1">
      <alignment wrapText="1"/>
    </xf>
    <xf numFmtId="15" fontId="0" fillId="2" borderId="0" xfId="0" applyNumberFormat="1" applyFill="1" applyAlignment="1">
      <alignment wrapText="1"/>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center" vertical="center"/>
    </xf>
    <xf numFmtId="0" fontId="0" fillId="0" borderId="0" xfId="0" applyAlignment="1">
      <alignment horizontal="center"/>
    </xf>
    <xf numFmtId="9" fontId="0" fillId="0" borderId="0" xfId="3" applyFont="1"/>
    <xf numFmtId="0" fontId="4" fillId="0" borderId="0" xfId="0" applyFont="1" applyAlignment="1">
      <alignment vertical="center"/>
    </xf>
    <xf numFmtId="0" fontId="0" fillId="0" borderId="0" xfId="0" applyAlignment="1">
      <alignmen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4" xfId="0" applyFont="1" applyFill="1" applyBorder="1" applyAlignment="1">
      <alignment horizontal="centerContinuous" vertical="center"/>
    </xf>
    <xf numFmtId="0" fontId="5" fillId="4" borderId="5" xfId="0" applyFont="1" applyFill="1" applyBorder="1" applyAlignment="1">
      <alignment horizontal="centerContinuous" vertical="center"/>
    </xf>
    <xf numFmtId="0" fontId="5" fillId="4" borderId="6" xfId="0" applyFont="1" applyFill="1" applyBorder="1" applyAlignment="1">
      <alignment horizontal="centerContinuous"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0" borderId="7" xfId="0" applyBorder="1" applyAlignment="1">
      <alignment horizontal="center" vertical="center"/>
    </xf>
    <xf numFmtId="0" fontId="8" fillId="6" borderId="7" xfId="0" applyFont="1" applyFill="1" applyBorder="1" applyAlignment="1">
      <alignment horizontal="left" indent="1"/>
    </xf>
    <xf numFmtId="14" fontId="8" fillId="6" borderId="7" xfId="0" applyNumberFormat="1" applyFont="1" applyFill="1" applyBorder="1" applyAlignment="1">
      <alignment horizontal="center" vertical="center"/>
    </xf>
    <xf numFmtId="0" fontId="0" fillId="0" borderId="7" xfId="0" applyBorder="1" applyAlignment="1">
      <alignment horizontal="left" indent="1"/>
    </xf>
    <xf numFmtId="0" fontId="0" fillId="0" borderId="7" xfId="0" applyBorder="1" applyAlignment="1">
      <alignment horizontal="left" vertical="center" indent="1"/>
    </xf>
    <xf numFmtId="42" fontId="0" fillId="0" borderId="7" xfId="2" applyFont="1" applyBorder="1" applyAlignment="1">
      <alignment horizontal="center" vertical="center"/>
    </xf>
    <xf numFmtId="14" fontId="0" fillId="0" borderId="7" xfId="0" applyNumberFormat="1" applyBorder="1" applyAlignment="1">
      <alignment horizontal="center" vertical="center"/>
    </xf>
    <xf numFmtId="0" fontId="0" fillId="0" borderId="7" xfId="2" applyNumberFormat="1" applyFont="1" applyBorder="1" applyAlignment="1">
      <alignment horizontal="center" vertical="center"/>
    </xf>
    <xf numFmtId="164" fontId="1" fillId="0" borderId="7" xfId="3" applyNumberFormat="1" applyFont="1" applyBorder="1" applyAlignment="1">
      <alignment horizontal="center" vertical="center"/>
    </xf>
    <xf numFmtId="165" fontId="0" fillId="0" borderId="7" xfId="0" applyNumberFormat="1" applyBorder="1" applyAlignment="1">
      <alignment horizontal="center" vertical="center"/>
    </xf>
    <xf numFmtId="166" fontId="1" fillId="0" borderId="7" xfId="1" applyNumberFormat="1" applyFont="1" applyBorder="1" applyAlignment="1">
      <alignment horizontal="center" vertical="center"/>
    </xf>
    <xf numFmtId="42" fontId="0" fillId="0" borderId="7" xfId="2" applyFont="1" applyFill="1" applyBorder="1" applyAlignment="1">
      <alignment horizontal="center" vertical="center"/>
    </xf>
    <xf numFmtId="167" fontId="0" fillId="0" borderId="7" xfId="0" applyNumberFormat="1" applyBorder="1" applyAlignment="1">
      <alignment horizontal="center" vertical="center"/>
    </xf>
    <xf numFmtId="0" fontId="0" fillId="0" borderId="7" xfId="0" applyBorder="1" applyAlignment="1">
      <alignment horizontal="center"/>
    </xf>
  </cellXfs>
  <cellStyles count="4">
    <cellStyle name="Moneda" xfId="1" builtinId="4"/>
    <cellStyle name="Moneda [0]" xfId="2" builtinId="7"/>
    <cellStyle name="Normal" xfId="0" builtinId="0"/>
    <cellStyle name="Porcentaje" xfId="3" builtinId="5"/>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30</xdr:col>
      <xdr:colOff>201706</xdr:colOff>
      <xdr:row>0</xdr:row>
      <xdr:rowOff>123264</xdr:rowOff>
    </xdr:from>
    <xdr:ext cx="2194109" cy="616323"/>
    <xdr:pic>
      <xdr:nvPicPr>
        <xdr:cNvPr id="2" name="Imagen 1">
          <a:extLst>
            <a:ext uri="{FF2B5EF4-FFF2-40B4-BE49-F238E27FC236}">
              <a16:creationId xmlns:a16="http://schemas.microsoft.com/office/drawing/2014/main" id="{01ABC000-ADE7-4CF9-8205-430AB66D18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16181" y="123264"/>
          <a:ext cx="2194109" cy="616323"/>
        </a:xfrm>
        <a:prstGeom prst="rect">
          <a:avLst/>
        </a:prstGeom>
        <a:noFill/>
        <a:ln>
          <a:noFill/>
        </a:ln>
      </xdr:spPr>
    </xdr:pic>
    <xdr:clientData/>
  </xdr:oneCellAnchor>
  <xdr:twoCellAnchor editAs="oneCell">
    <xdr:from>
      <xdr:col>26</xdr:col>
      <xdr:colOff>988218</xdr:colOff>
      <xdr:row>1</xdr:row>
      <xdr:rowOff>156182</xdr:rowOff>
    </xdr:from>
    <xdr:to>
      <xdr:col>28</xdr:col>
      <xdr:colOff>491378</xdr:colOff>
      <xdr:row>5</xdr:row>
      <xdr:rowOff>15268</xdr:rowOff>
    </xdr:to>
    <xdr:pic>
      <xdr:nvPicPr>
        <xdr:cNvPr id="3" name="Imagen 2">
          <a:extLst>
            <a:ext uri="{FF2B5EF4-FFF2-40B4-BE49-F238E27FC236}">
              <a16:creationId xmlns:a16="http://schemas.microsoft.com/office/drawing/2014/main" id="{5C3105D7-7202-45B2-96FF-522ACA1A08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15918" y="346682"/>
          <a:ext cx="2227310" cy="62108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B4CB5-8D81-4AF2-9F15-707586D48CEB}">
  <dimension ref="B1:AE59"/>
  <sheetViews>
    <sheetView showGridLines="0" tabSelected="1" zoomScale="85" zoomScaleNormal="85" workbookViewId="0">
      <pane xSplit="3" ySplit="7" topLeftCell="D8" activePane="bottomRight" state="frozen"/>
      <selection pane="topRight" activeCell="D1" sqref="D1"/>
      <selection pane="bottomLeft" activeCell="A8" sqref="A8"/>
      <selection pane="bottomRight" activeCell="E7" sqref="E7"/>
    </sheetView>
  </sheetViews>
  <sheetFormatPr baseColWidth="10" defaultRowHeight="15" x14ac:dyDescent="0.25"/>
  <cols>
    <col min="1" max="1" width="3.140625" customWidth="1"/>
    <col min="3" max="3" width="16.7109375" bestFit="1" customWidth="1"/>
    <col min="4" max="4" width="19.140625" customWidth="1"/>
    <col min="5" max="5" width="22.5703125" customWidth="1"/>
    <col min="6" max="6" width="17.28515625" customWidth="1"/>
    <col min="7" max="7" width="33.42578125" bestFit="1" customWidth="1"/>
    <col min="8" max="8" width="32.85546875" bestFit="1" customWidth="1"/>
    <col min="9" max="9" width="21.140625" bestFit="1" customWidth="1"/>
    <col min="10" max="10" width="17" customWidth="1"/>
    <col min="11" max="11" width="19.28515625" bestFit="1" customWidth="1"/>
    <col min="12" max="12" width="18.28515625" bestFit="1" customWidth="1"/>
    <col min="13" max="13" width="23.85546875" customWidth="1"/>
    <col min="14" max="14" width="15.85546875" customWidth="1"/>
    <col min="17" max="17" width="16.42578125" bestFit="1" customWidth="1"/>
    <col min="18" max="18" width="19" customWidth="1"/>
    <col min="19" max="19" width="13.28515625" customWidth="1"/>
    <col min="20" max="20" width="20.28515625" customWidth="1"/>
    <col min="21" max="21" width="20.42578125" customWidth="1"/>
    <col min="22" max="22" width="18.140625" customWidth="1"/>
    <col min="23" max="23" width="15" customWidth="1"/>
    <col min="24" max="24" width="17.28515625" bestFit="1" customWidth="1"/>
    <col min="25" max="25" width="17" bestFit="1" customWidth="1"/>
    <col min="26" max="26" width="15.140625" customWidth="1"/>
    <col min="27" max="27" width="20.85546875" customWidth="1"/>
    <col min="28" max="28" width="20" customWidth="1"/>
    <col min="29" max="29" width="24.7109375" customWidth="1"/>
    <col min="30" max="30" width="61.7109375" bestFit="1" customWidth="1"/>
    <col min="31" max="31" width="38.28515625" bestFit="1" customWidth="1"/>
  </cols>
  <sheetData>
    <row r="1" spans="2:31" x14ac:dyDescent="0.25">
      <c r="Q1" s="1" t="s">
        <v>0</v>
      </c>
    </row>
    <row r="2" spans="2:31" ht="15" customHeight="1" x14ac:dyDescent="0.25">
      <c r="B2" s="2" t="s">
        <v>1</v>
      </c>
      <c r="C2" s="2"/>
      <c r="D2" s="2"/>
      <c r="E2" s="3"/>
      <c r="F2" s="3"/>
      <c r="G2" s="3"/>
      <c r="H2" s="3"/>
      <c r="I2" s="3"/>
      <c r="J2" s="3"/>
      <c r="K2" s="3"/>
      <c r="L2" s="3"/>
      <c r="M2" s="3"/>
      <c r="N2" s="3"/>
      <c r="O2" s="3"/>
      <c r="P2" s="3"/>
      <c r="Q2" s="4">
        <v>44804</v>
      </c>
      <c r="R2" s="3"/>
      <c r="S2" s="3"/>
      <c r="T2" s="3"/>
    </row>
    <row r="3" spans="2:31" x14ac:dyDescent="0.25">
      <c r="B3" s="5" t="s">
        <v>2</v>
      </c>
      <c r="C3" s="5"/>
      <c r="D3" s="5"/>
      <c r="E3" s="6"/>
      <c r="F3" s="6"/>
      <c r="G3" s="7"/>
      <c r="H3" s="7"/>
      <c r="L3" s="8"/>
    </row>
    <row r="4" spans="2:31" x14ac:dyDescent="0.25">
      <c r="B4" s="5" t="s">
        <v>3</v>
      </c>
      <c r="C4" s="5"/>
      <c r="D4" s="5"/>
      <c r="E4" s="6"/>
      <c r="F4" s="6"/>
      <c r="G4" s="7"/>
      <c r="H4" s="7"/>
      <c r="L4" s="8"/>
      <c r="U4" s="9"/>
    </row>
    <row r="5" spans="2:31" x14ac:dyDescent="0.25">
      <c r="B5" t="s">
        <v>4</v>
      </c>
      <c r="H5" s="7"/>
      <c r="L5" s="8"/>
    </row>
    <row r="6" spans="2:31" ht="18.75" x14ac:dyDescent="0.25">
      <c r="B6" s="10"/>
      <c r="C6" s="11"/>
      <c r="D6" s="11"/>
      <c r="E6" s="11"/>
      <c r="F6" s="11"/>
      <c r="G6" s="11"/>
      <c r="H6" s="11"/>
      <c r="I6" s="12" t="s">
        <v>5</v>
      </c>
      <c r="J6" s="13"/>
      <c r="K6" s="13"/>
      <c r="L6" s="13"/>
      <c r="M6" s="14"/>
      <c r="N6" s="15" t="s">
        <v>6</v>
      </c>
      <c r="O6" s="16"/>
      <c r="P6" s="16"/>
      <c r="Q6" s="16"/>
      <c r="R6" s="16"/>
      <c r="S6" s="16"/>
      <c r="T6" s="16"/>
      <c r="U6" s="16"/>
      <c r="V6" s="16"/>
      <c r="W6" s="16"/>
      <c r="X6" s="16"/>
      <c r="Y6" s="16"/>
      <c r="Z6" s="17"/>
      <c r="AA6" s="18" t="s">
        <v>7</v>
      </c>
      <c r="AB6" s="19"/>
      <c r="AC6" s="19"/>
      <c r="AD6" s="19"/>
      <c r="AE6" s="20"/>
    </row>
    <row r="7" spans="2:31" ht="45" x14ac:dyDescent="0.25">
      <c r="B7" s="21" t="s">
        <v>8</v>
      </c>
      <c r="C7" s="21" t="s">
        <v>9</v>
      </c>
      <c r="D7" s="21" t="s">
        <v>10</v>
      </c>
      <c r="E7" s="21" t="s">
        <v>11</v>
      </c>
      <c r="F7" s="21" t="s">
        <v>12</v>
      </c>
      <c r="G7" s="21" t="s">
        <v>13</v>
      </c>
      <c r="H7" s="21" t="s">
        <v>14</v>
      </c>
      <c r="I7" s="21" t="s">
        <v>15</v>
      </c>
      <c r="J7" s="21" t="s">
        <v>16</v>
      </c>
      <c r="K7" s="21" t="s">
        <v>17</v>
      </c>
      <c r="L7" s="21" t="s">
        <v>18</v>
      </c>
      <c r="M7" s="21" t="s">
        <v>19</v>
      </c>
      <c r="N7" s="22" t="s">
        <v>20</v>
      </c>
      <c r="O7" s="23" t="s">
        <v>21</v>
      </c>
      <c r="P7" s="23" t="s">
        <v>22</v>
      </c>
      <c r="Q7" s="23" t="s">
        <v>23</v>
      </c>
      <c r="R7" s="23" t="s">
        <v>24</v>
      </c>
      <c r="S7" s="23" t="s">
        <v>25</v>
      </c>
      <c r="T7" s="23" t="s">
        <v>26</v>
      </c>
      <c r="U7" s="23" t="s">
        <v>27</v>
      </c>
      <c r="V7" s="23" t="s">
        <v>28</v>
      </c>
      <c r="W7" s="23" t="s">
        <v>29</v>
      </c>
      <c r="X7" s="23" t="s">
        <v>30</v>
      </c>
      <c r="Y7" s="23" t="s">
        <v>31</v>
      </c>
      <c r="Z7" s="24" t="s">
        <v>32</v>
      </c>
      <c r="AA7" s="25" t="s">
        <v>33</v>
      </c>
      <c r="AB7" s="25" t="s">
        <v>34</v>
      </c>
      <c r="AC7" s="25" t="s">
        <v>35</v>
      </c>
      <c r="AD7" s="25" t="s">
        <v>36</v>
      </c>
      <c r="AE7" s="25" t="s">
        <v>37</v>
      </c>
    </row>
    <row r="8" spans="2:31" x14ac:dyDescent="0.25">
      <c r="B8" s="26">
        <v>2020</v>
      </c>
      <c r="C8" s="26" t="s">
        <v>38</v>
      </c>
      <c r="D8" s="27" t="s">
        <v>39</v>
      </c>
      <c r="E8" s="28">
        <v>44791</v>
      </c>
      <c r="F8" s="26">
        <v>860037013</v>
      </c>
      <c r="G8" s="29" t="s">
        <v>40</v>
      </c>
      <c r="H8" s="30" t="s">
        <v>41</v>
      </c>
      <c r="I8" s="31">
        <v>114787917</v>
      </c>
      <c r="J8" s="31">
        <v>11680410</v>
      </c>
      <c r="K8" s="31">
        <f>+I8+J8</f>
        <v>126468327</v>
      </c>
      <c r="L8" s="26">
        <v>78</v>
      </c>
      <c r="M8" s="26">
        <f>_xlfn.DAYS(Q8,O8)</f>
        <v>932</v>
      </c>
      <c r="N8" s="32">
        <v>43907</v>
      </c>
      <c r="O8" s="32">
        <v>43952</v>
      </c>
      <c r="P8" s="26">
        <v>854</v>
      </c>
      <c r="Q8" s="32">
        <v>44884</v>
      </c>
      <c r="R8" s="31">
        <v>114787917</v>
      </c>
      <c r="S8" s="33">
        <f>$Q$2-O8</f>
        <v>852</v>
      </c>
      <c r="T8" s="34">
        <f>+S8/M8</f>
        <v>0.91416309012875541</v>
      </c>
      <c r="U8" s="35">
        <v>114787917</v>
      </c>
      <c r="V8" s="35">
        <f>+Y8-U8</f>
        <v>11680410</v>
      </c>
      <c r="W8" s="26">
        <v>1</v>
      </c>
      <c r="X8" s="36">
        <v>11680410</v>
      </c>
      <c r="Y8" s="36">
        <f t="shared" ref="Y8:Y59" si="0">+R8+X8</f>
        <v>126468327</v>
      </c>
      <c r="Z8" s="26">
        <f>+M8-P8</f>
        <v>78</v>
      </c>
      <c r="AA8" s="30" t="s">
        <v>42</v>
      </c>
      <c r="AB8" s="26">
        <v>50001077</v>
      </c>
      <c r="AC8" s="30" t="s">
        <v>43</v>
      </c>
      <c r="AD8" s="30" t="s">
        <v>44</v>
      </c>
      <c r="AE8" s="29" t="s">
        <v>45</v>
      </c>
    </row>
    <row r="9" spans="2:31" x14ac:dyDescent="0.25">
      <c r="B9" s="26">
        <v>2021</v>
      </c>
      <c r="C9" s="26">
        <v>210047</v>
      </c>
      <c r="D9" s="27" t="s">
        <v>46</v>
      </c>
      <c r="E9" s="28">
        <v>44804</v>
      </c>
      <c r="F9" s="26">
        <v>900162407</v>
      </c>
      <c r="G9" s="29" t="s">
        <v>47</v>
      </c>
      <c r="H9" s="30" t="s">
        <v>48</v>
      </c>
      <c r="I9" s="31">
        <v>275000000</v>
      </c>
      <c r="J9" s="31">
        <v>0</v>
      </c>
      <c r="K9" s="31">
        <f t="shared" ref="K9:K59" si="1">+I9+J9</f>
        <v>275000000</v>
      </c>
      <c r="L9" s="26">
        <v>28</v>
      </c>
      <c r="M9" s="26">
        <f t="shared" ref="M9:M59" si="2">_xlfn.DAYS(Q9,O9)</f>
        <v>520</v>
      </c>
      <c r="N9" s="32">
        <v>44242</v>
      </c>
      <c r="O9" s="32">
        <v>44314</v>
      </c>
      <c r="P9" s="26">
        <v>120</v>
      </c>
      <c r="Q9" s="32">
        <v>44834</v>
      </c>
      <c r="R9" s="31">
        <v>275000000</v>
      </c>
      <c r="S9" s="33">
        <f t="shared" ref="S9:S59" si="3">$Q$2-O9</f>
        <v>490</v>
      </c>
      <c r="T9" s="34">
        <f t="shared" ref="T9:T59" si="4">+S9/M9</f>
        <v>0.94230769230769229</v>
      </c>
      <c r="U9" s="35">
        <v>253265498</v>
      </c>
      <c r="V9" s="35">
        <f t="shared" ref="V9:V59" si="5">+Y9-U9</f>
        <v>68601938</v>
      </c>
      <c r="W9" s="26">
        <v>7</v>
      </c>
      <c r="X9" s="36">
        <v>46867436</v>
      </c>
      <c r="Y9" s="36">
        <f t="shared" si="0"/>
        <v>321867436</v>
      </c>
      <c r="Z9" s="26">
        <f t="shared" ref="Z9:Z59" si="6">+M9-P9</f>
        <v>400</v>
      </c>
      <c r="AA9" s="30" t="s">
        <v>49</v>
      </c>
      <c r="AB9" s="26">
        <v>50001063</v>
      </c>
      <c r="AC9" s="30" t="s">
        <v>50</v>
      </c>
      <c r="AD9" s="30" t="s">
        <v>51</v>
      </c>
      <c r="AE9" s="29" t="s">
        <v>52</v>
      </c>
    </row>
    <row r="10" spans="2:31" x14ac:dyDescent="0.25">
      <c r="B10" s="26">
        <v>2021</v>
      </c>
      <c r="C10" s="26">
        <v>210060</v>
      </c>
      <c r="D10" s="27" t="s">
        <v>46</v>
      </c>
      <c r="E10" s="28">
        <v>44785</v>
      </c>
      <c r="F10" s="26">
        <v>830095213</v>
      </c>
      <c r="G10" s="29" t="s">
        <v>53</v>
      </c>
      <c r="H10" s="30" t="s">
        <v>54</v>
      </c>
      <c r="I10" s="31">
        <v>38856000</v>
      </c>
      <c r="J10" s="31">
        <v>0</v>
      </c>
      <c r="K10" s="31">
        <f t="shared" si="1"/>
        <v>38856000</v>
      </c>
      <c r="L10" s="26">
        <v>16</v>
      </c>
      <c r="M10" s="26">
        <f t="shared" si="2"/>
        <v>561</v>
      </c>
      <c r="N10" s="32">
        <v>44243</v>
      </c>
      <c r="O10" s="32">
        <v>44243</v>
      </c>
      <c r="P10" s="26">
        <v>360</v>
      </c>
      <c r="Q10" s="32">
        <v>44804</v>
      </c>
      <c r="R10" s="31">
        <v>38856000</v>
      </c>
      <c r="S10" s="33">
        <f>_xlfn.DAYS($Q$2,O10)</f>
        <v>561</v>
      </c>
      <c r="T10" s="34">
        <f t="shared" si="4"/>
        <v>1</v>
      </c>
      <c r="U10" s="35">
        <v>34830577</v>
      </c>
      <c r="V10" s="35">
        <f t="shared" si="5"/>
        <v>4025423</v>
      </c>
      <c r="W10" s="26">
        <v>2</v>
      </c>
      <c r="X10" s="36">
        <v>0</v>
      </c>
      <c r="Y10" s="36">
        <f t="shared" si="0"/>
        <v>38856000</v>
      </c>
      <c r="Z10" s="26">
        <f t="shared" si="6"/>
        <v>201</v>
      </c>
      <c r="AA10" s="30" t="s">
        <v>42</v>
      </c>
      <c r="AB10" s="26">
        <v>50001077</v>
      </c>
      <c r="AC10" s="30" t="s">
        <v>43</v>
      </c>
      <c r="AD10" s="30" t="s">
        <v>55</v>
      </c>
      <c r="AE10" s="29" t="s">
        <v>56</v>
      </c>
    </row>
    <row r="11" spans="2:31" x14ac:dyDescent="0.25">
      <c r="B11" s="26">
        <v>2021</v>
      </c>
      <c r="C11" s="26">
        <v>210226</v>
      </c>
      <c r="D11" s="27" t="s">
        <v>46</v>
      </c>
      <c r="E11" s="28">
        <v>44804</v>
      </c>
      <c r="F11" s="26">
        <v>830010327</v>
      </c>
      <c r="G11" s="29" t="s">
        <v>57</v>
      </c>
      <c r="H11" s="30" t="s">
        <v>58</v>
      </c>
      <c r="I11" s="31">
        <v>297500000</v>
      </c>
      <c r="J11" s="31">
        <v>0</v>
      </c>
      <c r="K11" s="31">
        <f t="shared" si="1"/>
        <v>297500000</v>
      </c>
      <c r="L11" s="26">
        <v>120</v>
      </c>
      <c r="M11" s="26">
        <f t="shared" si="2"/>
        <v>624</v>
      </c>
      <c r="N11" s="32">
        <v>44293</v>
      </c>
      <c r="O11" s="32">
        <v>44302</v>
      </c>
      <c r="P11" s="26">
        <v>280</v>
      </c>
      <c r="Q11" s="32">
        <v>44926</v>
      </c>
      <c r="R11" s="31">
        <v>297500000</v>
      </c>
      <c r="S11" s="33">
        <f t="shared" ref="S11:S13" si="7">_xlfn.DAYS($Q$2,O11)</f>
        <v>502</v>
      </c>
      <c r="T11" s="34">
        <f t="shared" si="4"/>
        <v>0.80448717948717952</v>
      </c>
      <c r="U11" s="35">
        <v>297500000</v>
      </c>
      <c r="V11" s="35">
        <f t="shared" si="5"/>
        <v>148000000</v>
      </c>
      <c r="W11" s="26">
        <v>2</v>
      </c>
      <c r="X11" s="36">
        <v>148000000</v>
      </c>
      <c r="Y11" s="36">
        <f t="shared" si="0"/>
        <v>445500000</v>
      </c>
      <c r="Z11" s="26">
        <f t="shared" si="6"/>
        <v>344</v>
      </c>
      <c r="AA11" s="30" t="s">
        <v>59</v>
      </c>
      <c r="AB11" s="26">
        <v>50001073</v>
      </c>
      <c r="AC11" s="30" t="s">
        <v>60</v>
      </c>
      <c r="AD11" s="30" t="s">
        <v>61</v>
      </c>
      <c r="AE11" s="29" t="s">
        <v>45</v>
      </c>
    </row>
    <row r="12" spans="2:31" x14ac:dyDescent="0.25">
      <c r="B12" s="26">
        <v>2021</v>
      </c>
      <c r="C12" s="26">
        <v>210247</v>
      </c>
      <c r="D12" s="27" t="s">
        <v>39</v>
      </c>
      <c r="E12" s="28">
        <v>44792</v>
      </c>
      <c r="F12" s="26">
        <v>900307711</v>
      </c>
      <c r="G12" s="29" t="s">
        <v>62</v>
      </c>
      <c r="H12" s="30" t="s">
        <v>63</v>
      </c>
      <c r="I12" s="31">
        <v>15289572</v>
      </c>
      <c r="J12" s="31">
        <v>1404092</v>
      </c>
      <c r="K12" s="31">
        <f t="shared" si="1"/>
        <v>16693664</v>
      </c>
      <c r="L12" s="26">
        <v>30</v>
      </c>
      <c r="M12" s="26">
        <f t="shared" si="2"/>
        <v>503</v>
      </c>
      <c r="N12" s="32">
        <v>44302</v>
      </c>
      <c r="O12" s="32">
        <v>44322</v>
      </c>
      <c r="P12" s="26">
        <v>360</v>
      </c>
      <c r="Q12" s="32">
        <v>44825</v>
      </c>
      <c r="R12" s="31">
        <v>15289572</v>
      </c>
      <c r="S12" s="33">
        <f t="shared" si="7"/>
        <v>482</v>
      </c>
      <c r="T12" s="34">
        <f t="shared" si="4"/>
        <v>0.95825049701789267</v>
      </c>
      <c r="U12" s="35">
        <v>18899610</v>
      </c>
      <c r="V12" s="35">
        <f t="shared" si="5"/>
        <v>2253513</v>
      </c>
      <c r="W12" s="26">
        <v>2</v>
      </c>
      <c r="X12" s="36">
        <v>5863551</v>
      </c>
      <c r="Y12" s="36">
        <f t="shared" si="0"/>
        <v>21153123</v>
      </c>
      <c r="Z12" s="26">
        <f t="shared" si="6"/>
        <v>143</v>
      </c>
      <c r="AA12" s="30" t="s">
        <v>64</v>
      </c>
      <c r="AB12" s="26">
        <v>50001043</v>
      </c>
      <c r="AC12" s="30" t="s">
        <v>65</v>
      </c>
      <c r="AD12" s="30" t="s">
        <v>66</v>
      </c>
      <c r="AE12" s="29" t="s">
        <v>52</v>
      </c>
    </row>
    <row r="13" spans="2:31" x14ac:dyDescent="0.25">
      <c r="B13" s="26">
        <v>2021</v>
      </c>
      <c r="C13" s="26">
        <v>210310</v>
      </c>
      <c r="D13" s="27" t="s">
        <v>46</v>
      </c>
      <c r="E13" s="28">
        <v>44798</v>
      </c>
      <c r="F13" s="26">
        <v>860510669</v>
      </c>
      <c r="G13" s="29" t="s">
        <v>67</v>
      </c>
      <c r="H13" s="30" t="s">
        <v>68</v>
      </c>
      <c r="I13" s="31">
        <v>4109953</v>
      </c>
      <c r="J13" s="31">
        <v>0</v>
      </c>
      <c r="K13" s="31">
        <f t="shared" si="1"/>
        <v>4109953</v>
      </c>
      <c r="L13" s="26">
        <v>60</v>
      </c>
      <c r="M13" s="26">
        <f t="shared" si="2"/>
        <v>487</v>
      </c>
      <c r="N13" s="32">
        <v>44362</v>
      </c>
      <c r="O13" s="32">
        <v>44372</v>
      </c>
      <c r="P13" s="26">
        <v>360</v>
      </c>
      <c r="Q13" s="32">
        <v>44859</v>
      </c>
      <c r="R13" s="31">
        <v>4109953</v>
      </c>
      <c r="S13" s="33">
        <f t="shared" si="7"/>
        <v>432</v>
      </c>
      <c r="T13" s="34">
        <f t="shared" si="4"/>
        <v>0.88706365503080087</v>
      </c>
      <c r="U13" s="35">
        <v>2583344</v>
      </c>
      <c r="V13" s="35">
        <f t="shared" si="5"/>
        <v>1526609</v>
      </c>
      <c r="W13" s="26">
        <v>2</v>
      </c>
      <c r="X13" s="36">
        <v>0</v>
      </c>
      <c r="Y13" s="36">
        <f t="shared" si="0"/>
        <v>4109953</v>
      </c>
      <c r="Z13" s="26">
        <f t="shared" si="6"/>
        <v>127</v>
      </c>
      <c r="AA13" s="30" t="s">
        <v>49</v>
      </c>
      <c r="AB13" s="26">
        <v>50001063</v>
      </c>
      <c r="AC13" s="30" t="s">
        <v>50</v>
      </c>
      <c r="AD13" s="30" t="s">
        <v>66</v>
      </c>
      <c r="AE13" s="29" t="s">
        <v>52</v>
      </c>
    </row>
    <row r="14" spans="2:31" x14ac:dyDescent="0.25">
      <c r="B14" s="26">
        <v>2021</v>
      </c>
      <c r="C14" s="26">
        <v>210377</v>
      </c>
      <c r="D14" s="27" t="s">
        <v>39</v>
      </c>
      <c r="E14" s="28">
        <v>44804</v>
      </c>
      <c r="F14" s="26">
        <v>830006392</v>
      </c>
      <c r="G14" s="29" t="s">
        <v>69</v>
      </c>
      <c r="H14" s="30" t="s">
        <v>70</v>
      </c>
      <c r="I14" s="31">
        <v>94600000</v>
      </c>
      <c r="J14" s="31">
        <v>47300000</v>
      </c>
      <c r="K14" s="31">
        <f t="shared" si="1"/>
        <v>141900000</v>
      </c>
      <c r="L14" s="26">
        <v>180</v>
      </c>
      <c r="M14" s="26">
        <f t="shared" si="2"/>
        <v>546</v>
      </c>
      <c r="N14" s="32">
        <v>44426</v>
      </c>
      <c r="O14" s="32">
        <v>44442</v>
      </c>
      <c r="P14" s="26">
        <v>360</v>
      </c>
      <c r="Q14" s="32">
        <v>44988</v>
      </c>
      <c r="R14" s="31">
        <v>94600000</v>
      </c>
      <c r="S14" s="33">
        <f t="shared" si="3"/>
        <v>362</v>
      </c>
      <c r="T14" s="34">
        <f t="shared" si="4"/>
        <v>0.66300366300366298</v>
      </c>
      <c r="U14" s="35">
        <v>94600000</v>
      </c>
      <c r="V14" s="35">
        <f t="shared" si="5"/>
        <v>47300000</v>
      </c>
      <c r="W14" s="26">
        <v>1</v>
      </c>
      <c r="X14" s="36">
        <v>47300000</v>
      </c>
      <c r="Y14" s="36">
        <f t="shared" si="0"/>
        <v>141900000</v>
      </c>
      <c r="Z14" s="26">
        <f t="shared" si="6"/>
        <v>186</v>
      </c>
      <c r="AA14" s="30" t="s">
        <v>71</v>
      </c>
      <c r="AB14" s="26">
        <v>50001049</v>
      </c>
      <c r="AC14" s="30" t="s">
        <v>72</v>
      </c>
      <c r="AD14" s="30" t="s">
        <v>73</v>
      </c>
      <c r="AE14" s="29" t="s">
        <v>74</v>
      </c>
    </row>
    <row r="15" spans="2:31" x14ac:dyDescent="0.25">
      <c r="B15" s="26">
        <v>2021</v>
      </c>
      <c r="C15" s="26">
        <v>210407</v>
      </c>
      <c r="D15" s="27" t="s">
        <v>46</v>
      </c>
      <c r="E15" s="28">
        <v>44797</v>
      </c>
      <c r="F15" s="26">
        <v>900635607</v>
      </c>
      <c r="G15" s="29" t="s">
        <v>75</v>
      </c>
      <c r="H15" s="30" t="s">
        <v>76</v>
      </c>
      <c r="I15" s="31">
        <v>361953000</v>
      </c>
      <c r="J15" s="31">
        <v>0</v>
      </c>
      <c r="K15" s="31">
        <f t="shared" si="1"/>
        <v>361953000</v>
      </c>
      <c r="L15" s="26">
        <v>27</v>
      </c>
      <c r="M15" s="26">
        <f t="shared" si="2"/>
        <v>392</v>
      </c>
      <c r="N15" s="32">
        <v>44440</v>
      </c>
      <c r="O15" s="32">
        <v>44441</v>
      </c>
      <c r="P15" s="26">
        <v>360</v>
      </c>
      <c r="Q15" s="32">
        <v>44833</v>
      </c>
      <c r="R15" s="31">
        <v>361953000</v>
      </c>
      <c r="S15" s="33">
        <f t="shared" si="3"/>
        <v>363</v>
      </c>
      <c r="T15" s="34">
        <f t="shared" si="4"/>
        <v>0.92602040816326525</v>
      </c>
      <c r="U15" s="35">
        <v>20059039</v>
      </c>
      <c r="V15" s="35">
        <f t="shared" si="5"/>
        <v>341893961</v>
      </c>
      <c r="W15" s="26">
        <v>1</v>
      </c>
      <c r="X15" s="36">
        <v>0</v>
      </c>
      <c r="Y15" s="36">
        <f t="shared" si="0"/>
        <v>361953000</v>
      </c>
      <c r="Z15" s="26">
        <f t="shared" si="6"/>
        <v>32</v>
      </c>
      <c r="AA15" s="30" t="s">
        <v>64</v>
      </c>
      <c r="AB15" s="26">
        <v>50001043</v>
      </c>
      <c r="AC15" s="30" t="s">
        <v>65</v>
      </c>
      <c r="AD15" s="30" t="s">
        <v>77</v>
      </c>
      <c r="AE15" s="29" t="s">
        <v>52</v>
      </c>
    </row>
    <row r="16" spans="2:31" x14ac:dyDescent="0.25">
      <c r="B16" s="26">
        <v>2021</v>
      </c>
      <c r="C16" s="26">
        <v>210460</v>
      </c>
      <c r="D16" s="27" t="s">
        <v>46</v>
      </c>
      <c r="E16" s="28">
        <v>44798</v>
      </c>
      <c r="F16" s="26">
        <v>901517788</v>
      </c>
      <c r="G16" s="29" t="s">
        <v>78</v>
      </c>
      <c r="H16" s="30" t="s">
        <v>79</v>
      </c>
      <c r="I16" s="31">
        <v>1091004500</v>
      </c>
      <c r="J16" s="31">
        <v>0</v>
      </c>
      <c r="K16" s="31">
        <f t="shared" si="1"/>
        <v>1091004500</v>
      </c>
      <c r="L16" s="26">
        <v>30</v>
      </c>
      <c r="M16" s="26">
        <f t="shared" si="2"/>
        <v>319</v>
      </c>
      <c r="N16" s="32">
        <v>44466</v>
      </c>
      <c r="O16" s="32">
        <v>44512</v>
      </c>
      <c r="P16" s="26">
        <v>240</v>
      </c>
      <c r="Q16" s="32">
        <v>44831</v>
      </c>
      <c r="R16" s="31">
        <v>1091004500</v>
      </c>
      <c r="S16" s="33">
        <f>_xlfn.DAYS($Q$2,O16)</f>
        <v>292</v>
      </c>
      <c r="T16" s="34">
        <f t="shared" si="4"/>
        <v>0.91536050156739812</v>
      </c>
      <c r="U16" s="35">
        <v>904166170</v>
      </c>
      <c r="V16" s="35">
        <f t="shared" si="5"/>
        <v>186838330</v>
      </c>
      <c r="W16" s="26">
        <v>3</v>
      </c>
      <c r="X16" s="36">
        <v>0</v>
      </c>
      <c r="Y16" s="36">
        <f t="shared" si="0"/>
        <v>1091004500</v>
      </c>
      <c r="Z16" s="26">
        <f t="shared" si="6"/>
        <v>79</v>
      </c>
      <c r="AA16" s="30" t="s">
        <v>80</v>
      </c>
      <c r="AB16" s="26">
        <v>50001067</v>
      </c>
      <c r="AC16" s="30" t="s">
        <v>81</v>
      </c>
      <c r="AD16" s="30" t="s">
        <v>44</v>
      </c>
      <c r="AE16" s="29" t="s">
        <v>82</v>
      </c>
    </row>
    <row r="17" spans="2:31" x14ac:dyDescent="0.25">
      <c r="B17" s="26">
        <v>2021</v>
      </c>
      <c r="C17" s="26">
        <v>210570</v>
      </c>
      <c r="D17" s="27" t="s">
        <v>39</v>
      </c>
      <c r="E17" s="28">
        <v>44797</v>
      </c>
      <c r="F17" s="26">
        <v>830102887</v>
      </c>
      <c r="G17" s="29" t="s">
        <v>83</v>
      </c>
      <c r="H17" s="30" t="s">
        <v>84</v>
      </c>
      <c r="I17" s="31">
        <v>239851902</v>
      </c>
      <c r="J17" s="31">
        <v>119900000</v>
      </c>
      <c r="K17" s="31">
        <f t="shared" si="1"/>
        <v>359751902</v>
      </c>
      <c r="L17" s="26">
        <v>90</v>
      </c>
      <c r="M17" s="26">
        <f t="shared" si="2"/>
        <v>304</v>
      </c>
      <c r="N17" s="32">
        <v>44554</v>
      </c>
      <c r="O17" s="32">
        <v>44585</v>
      </c>
      <c r="P17" s="26">
        <v>210</v>
      </c>
      <c r="Q17" s="32">
        <v>44889</v>
      </c>
      <c r="R17" s="31">
        <v>239851902</v>
      </c>
      <c r="S17" s="33">
        <f t="shared" si="3"/>
        <v>219</v>
      </c>
      <c r="T17" s="34">
        <f t="shared" si="4"/>
        <v>0.72039473684210531</v>
      </c>
      <c r="U17" s="35">
        <v>172551074</v>
      </c>
      <c r="V17" s="35">
        <f t="shared" si="5"/>
        <v>187200828</v>
      </c>
      <c r="W17" s="26">
        <v>3</v>
      </c>
      <c r="X17" s="36">
        <v>119900000</v>
      </c>
      <c r="Y17" s="36">
        <f t="shared" si="0"/>
        <v>359751902</v>
      </c>
      <c r="Z17" s="26">
        <f t="shared" si="6"/>
        <v>94</v>
      </c>
      <c r="AA17" s="30" t="s">
        <v>42</v>
      </c>
      <c r="AB17" s="26">
        <v>50001077</v>
      </c>
      <c r="AC17" s="30" t="s">
        <v>43</v>
      </c>
      <c r="AD17" s="30" t="s">
        <v>51</v>
      </c>
      <c r="AE17" s="29" t="s">
        <v>82</v>
      </c>
    </row>
    <row r="18" spans="2:31" x14ac:dyDescent="0.25">
      <c r="B18" s="26">
        <v>2021</v>
      </c>
      <c r="C18" s="26">
        <v>210573</v>
      </c>
      <c r="D18" s="27" t="s">
        <v>39</v>
      </c>
      <c r="E18" s="28">
        <v>44781</v>
      </c>
      <c r="F18" s="26">
        <v>830078090</v>
      </c>
      <c r="G18" s="29" t="s">
        <v>85</v>
      </c>
      <c r="H18" s="30" t="s">
        <v>86</v>
      </c>
      <c r="I18" s="31">
        <v>204995640</v>
      </c>
      <c r="J18" s="31">
        <v>102497819</v>
      </c>
      <c r="K18" s="31">
        <f t="shared" si="1"/>
        <v>307493459</v>
      </c>
      <c r="L18" s="26">
        <v>105</v>
      </c>
      <c r="M18" s="26">
        <f t="shared" si="2"/>
        <v>319</v>
      </c>
      <c r="N18" s="32">
        <v>44558</v>
      </c>
      <c r="O18" s="32">
        <v>44575</v>
      </c>
      <c r="P18" s="26">
        <v>210</v>
      </c>
      <c r="Q18" s="32">
        <v>44894</v>
      </c>
      <c r="R18" s="31">
        <v>204995640</v>
      </c>
      <c r="S18" s="33">
        <f t="shared" si="3"/>
        <v>229</v>
      </c>
      <c r="T18" s="34">
        <f t="shared" si="4"/>
        <v>0.7178683385579937</v>
      </c>
      <c r="U18" s="35">
        <v>192305434</v>
      </c>
      <c r="V18" s="35">
        <f t="shared" si="5"/>
        <v>115188025</v>
      </c>
      <c r="W18" s="26">
        <v>1</v>
      </c>
      <c r="X18" s="36">
        <v>102497819</v>
      </c>
      <c r="Y18" s="36">
        <f t="shared" si="0"/>
        <v>307493459</v>
      </c>
      <c r="Z18" s="26">
        <f t="shared" si="6"/>
        <v>109</v>
      </c>
      <c r="AA18" s="30" t="s">
        <v>49</v>
      </c>
      <c r="AB18" s="26">
        <v>50001063</v>
      </c>
      <c r="AC18" s="30" t="s">
        <v>50</v>
      </c>
      <c r="AD18" s="30" t="s">
        <v>77</v>
      </c>
      <c r="AE18" s="29" t="s">
        <v>52</v>
      </c>
    </row>
    <row r="19" spans="2:31" x14ac:dyDescent="0.25">
      <c r="B19" s="26">
        <v>2022</v>
      </c>
      <c r="C19" s="26">
        <v>220016</v>
      </c>
      <c r="D19" s="27" t="s">
        <v>87</v>
      </c>
      <c r="E19" s="28">
        <v>44785</v>
      </c>
      <c r="F19" s="26">
        <v>52934818</v>
      </c>
      <c r="G19" s="29" t="s">
        <v>88</v>
      </c>
      <c r="H19" s="30" t="s">
        <v>89</v>
      </c>
      <c r="I19" s="37">
        <v>78490000</v>
      </c>
      <c r="J19" s="37">
        <v>0</v>
      </c>
      <c r="K19" s="31">
        <f t="shared" si="1"/>
        <v>78490000</v>
      </c>
      <c r="L19" s="26">
        <v>0</v>
      </c>
      <c r="M19" s="26">
        <f t="shared" si="2"/>
        <v>304</v>
      </c>
      <c r="N19" s="32">
        <v>44573</v>
      </c>
      <c r="O19" s="32">
        <v>44580</v>
      </c>
      <c r="P19" s="26">
        <v>300</v>
      </c>
      <c r="Q19" s="32">
        <v>44884</v>
      </c>
      <c r="R19" s="37">
        <v>78490000</v>
      </c>
      <c r="S19" s="33">
        <f t="shared" si="3"/>
        <v>224</v>
      </c>
      <c r="T19" s="34">
        <f t="shared" si="4"/>
        <v>0.73684210526315785</v>
      </c>
      <c r="U19" s="38">
        <v>50233600</v>
      </c>
      <c r="V19" s="38">
        <f t="shared" si="5"/>
        <v>28256400</v>
      </c>
      <c r="W19" s="26">
        <v>0</v>
      </c>
      <c r="X19" s="36">
        <v>0</v>
      </c>
      <c r="Y19" s="36">
        <f t="shared" si="0"/>
        <v>78490000</v>
      </c>
      <c r="Z19" s="26">
        <v>0</v>
      </c>
      <c r="AA19" s="30" t="s">
        <v>90</v>
      </c>
      <c r="AB19" s="26">
        <v>50001034</v>
      </c>
      <c r="AC19" s="30" t="s">
        <v>91</v>
      </c>
      <c r="AD19" s="30" t="s">
        <v>61</v>
      </c>
      <c r="AE19" s="29" t="s">
        <v>45</v>
      </c>
    </row>
    <row r="20" spans="2:31" x14ac:dyDescent="0.25">
      <c r="B20" s="26">
        <v>2022</v>
      </c>
      <c r="C20" s="26">
        <v>220048</v>
      </c>
      <c r="D20" s="27" t="s">
        <v>39</v>
      </c>
      <c r="E20" s="28">
        <v>44775</v>
      </c>
      <c r="F20" s="26">
        <v>1016056057</v>
      </c>
      <c r="G20" s="29" t="s">
        <v>92</v>
      </c>
      <c r="H20" s="30" t="s">
        <v>93</v>
      </c>
      <c r="I20" s="31">
        <v>22799000</v>
      </c>
      <c r="J20" s="31">
        <v>11399500</v>
      </c>
      <c r="K20" s="31">
        <f t="shared" si="1"/>
        <v>34198500</v>
      </c>
      <c r="L20" s="26">
        <v>105</v>
      </c>
      <c r="M20" s="26">
        <f t="shared" si="2"/>
        <v>318</v>
      </c>
      <c r="N20" s="32">
        <v>44576</v>
      </c>
      <c r="O20" s="32">
        <v>44580</v>
      </c>
      <c r="P20" s="26">
        <v>210</v>
      </c>
      <c r="Q20" s="32">
        <v>44898</v>
      </c>
      <c r="R20" s="31">
        <v>22799000</v>
      </c>
      <c r="S20" s="33">
        <f t="shared" si="3"/>
        <v>224</v>
      </c>
      <c r="T20" s="34">
        <f t="shared" si="4"/>
        <v>0.70440251572327039</v>
      </c>
      <c r="U20" s="38">
        <v>20844800</v>
      </c>
      <c r="V20" s="38">
        <f t="shared" si="5"/>
        <v>13353700</v>
      </c>
      <c r="W20" s="26">
        <v>1</v>
      </c>
      <c r="X20" s="36">
        <v>11399500</v>
      </c>
      <c r="Y20" s="36">
        <f t="shared" si="0"/>
        <v>34198500</v>
      </c>
      <c r="Z20" s="26">
        <f t="shared" si="6"/>
        <v>108</v>
      </c>
      <c r="AA20" s="30" t="s">
        <v>90</v>
      </c>
      <c r="AB20" s="26">
        <v>50001033</v>
      </c>
      <c r="AC20" s="30" t="s">
        <v>94</v>
      </c>
      <c r="AD20" s="30" t="s">
        <v>61</v>
      </c>
      <c r="AE20" s="29" t="s">
        <v>45</v>
      </c>
    </row>
    <row r="21" spans="2:31" x14ac:dyDescent="0.25">
      <c r="B21" s="26">
        <v>2022</v>
      </c>
      <c r="C21" s="26">
        <v>220049</v>
      </c>
      <c r="D21" s="27" t="s">
        <v>39</v>
      </c>
      <c r="E21" s="28">
        <v>44791</v>
      </c>
      <c r="F21" s="26">
        <v>39762151</v>
      </c>
      <c r="G21" s="29" t="s">
        <v>95</v>
      </c>
      <c r="H21" s="30" t="s">
        <v>96</v>
      </c>
      <c r="I21" s="31">
        <v>42227500</v>
      </c>
      <c r="J21" s="31">
        <v>8593666</v>
      </c>
      <c r="K21" s="31">
        <f t="shared" si="1"/>
        <v>50821166</v>
      </c>
      <c r="L21" s="26">
        <v>58</v>
      </c>
      <c r="M21" s="26">
        <f t="shared" si="2"/>
        <v>346</v>
      </c>
      <c r="N21" s="32">
        <v>44573</v>
      </c>
      <c r="O21" s="32">
        <v>44580</v>
      </c>
      <c r="P21" s="26">
        <v>285</v>
      </c>
      <c r="Q21" s="32">
        <v>44926</v>
      </c>
      <c r="R21" s="31">
        <v>42227500</v>
      </c>
      <c r="S21" s="33">
        <f t="shared" si="3"/>
        <v>224</v>
      </c>
      <c r="T21" s="34">
        <f t="shared" si="4"/>
        <v>0.64739884393063585</v>
      </c>
      <c r="U21" s="38">
        <v>28448000</v>
      </c>
      <c r="V21" s="38">
        <f t="shared" si="5"/>
        <v>22373166</v>
      </c>
      <c r="W21" s="26">
        <v>1</v>
      </c>
      <c r="X21" s="36">
        <v>8593666</v>
      </c>
      <c r="Y21" s="36">
        <f t="shared" si="0"/>
        <v>50821166</v>
      </c>
      <c r="Z21" s="26">
        <f t="shared" si="6"/>
        <v>61</v>
      </c>
      <c r="AA21" s="30" t="s">
        <v>97</v>
      </c>
      <c r="AB21" s="26">
        <v>50001003</v>
      </c>
      <c r="AC21" s="30" t="s">
        <v>98</v>
      </c>
      <c r="AD21" s="30" t="s">
        <v>61</v>
      </c>
      <c r="AE21" s="29" t="s">
        <v>45</v>
      </c>
    </row>
    <row r="22" spans="2:31" x14ac:dyDescent="0.25">
      <c r="B22" s="26">
        <v>2022</v>
      </c>
      <c r="C22" s="26">
        <v>220058</v>
      </c>
      <c r="D22" s="27" t="s">
        <v>39</v>
      </c>
      <c r="E22" s="28">
        <v>44774</v>
      </c>
      <c r="F22" s="26">
        <v>1010014681</v>
      </c>
      <c r="G22" s="29" t="s">
        <v>99</v>
      </c>
      <c r="H22" s="30" t="s">
        <v>100</v>
      </c>
      <c r="I22" s="31">
        <v>35827000</v>
      </c>
      <c r="J22" s="31">
        <v>2497033</v>
      </c>
      <c r="K22" s="31">
        <f t="shared" si="1"/>
        <v>38324033</v>
      </c>
      <c r="L22" s="26">
        <v>23</v>
      </c>
      <c r="M22" s="26">
        <f t="shared" si="2"/>
        <v>357</v>
      </c>
      <c r="N22" s="32">
        <v>44573</v>
      </c>
      <c r="O22" s="32">
        <v>44582</v>
      </c>
      <c r="P22" s="26">
        <v>330</v>
      </c>
      <c r="Q22" s="32">
        <v>44939</v>
      </c>
      <c r="R22" s="31">
        <v>35827000</v>
      </c>
      <c r="S22" s="33">
        <f t="shared" si="3"/>
        <v>222</v>
      </c>
      <c r="T22" s="34">
        <f t="shared" si="4"/>
        <v>0.62184873949579833</v>
      </c>
      <c r="U22" s="38">
        <v>20627667</v>
      </c>
      <c r="V22" s="38">
        <f t="shared" si="5"/>
        <v>17696366</v>
      </c>
      <c r="W22" s="26">
        <v>1</v>
      </c>
      <c r="X22" s="36">
        <v>2497033</v>
      </c>
      <c r="Y22" s="36">
        <f t="shared" si="0"/>
        <v>38324033</v>
      </c>
      <c r="Z22" s="26">
        <f t="shared" si="6"/>
        <v>27</v>
      </c>
      <c r="AA22" s="30" t="s">
        <v>97</v>
      </c>
      <c r="AB22" s="26">
        <v>50001003</v>
      </c>
      <c r="AC22" s="30" t="s">
        <v>98</v>
      </c>
      <c r="AD22" s="30" t="s">
        <v>61</v>
      </c>
      <c r="AE22" s="29" t="s">
        <v>45</v>
      </c>
    </row>
    <row r="23" spans="2:31" x14ac:dyDescent="0.25">
      <c r="B23" s="26">
        <v>2022</v>
      </c>
      <c r="C23" s="26">
        <v>220061</v>
      </c>
      <c r="D23" s="27" t="s">
        <v>39</v>
      </c>
      <c r="E23" s="28">
        <v>44796</v>
      </c>
      <c r="F23" s="26">
        <v>79520639</v>
      </c>
      <c r="G23" s="29" t="s">
        <v>101</v>
      </c>
      <c r="H23" s="30" t="s">
        <v>102</v>
      </c>
      <c r="I23" s="31">
        <v>56520000</v>
      </c>
      <c r="J23" s="31">
        <v>15072000</v>
      </c>
      <c r="K23" s="31">
        <f t="shared" si="1"/>
        <v>71592000</v>
      </c>
      <c r="L23" s="26">
        <v>72</v>
      </c>
      <c r="M23" s="26">
        <f t="shared" si="2"/>
        <v>346</v>
      </c>
      <c r="N23" s="32">
        <v>44574</v>
      </c>
      <c r="O23" s="32">
        <v>44580</v>
      </c>
      <c r="P23" s="26">
        <v>270</v>
      </c>
      <c r="Q23" s="32">
        <v>44926</v>
      </c>
      <c r="R23" s="31">
        <v>56520000</v>
      </c>
      <c r="S23" s="33">
        <f t="shared" si="3"/>
        <v>224</v>
      </c>
      <c r="T23" s="34">
        <f t="shared" si="4"/>
        <v>0.64739884393063585</v>
      </c>
      <c r="U23" s="38">
        <v>40192000</v>
      </c>
      <c r="V23" s="38">
        <f t="shared" si="5"/>
        <v>31400000</v>
      </c>
      <c r="W23" s="26">
        <v>1</v>
      </c>
      <c r="X23" s="36">
        <v>15072000</v>
      </c>
      <c r="Y23" s="36">
        <f t="shared" si="0"/>
        <v>71592000</v>
      </c>
      <c r="Z23" s="26">
        <f t="shared" si="6"/>
        <v>76</v>
      </c>
      <c r="AA23" s="30" t="s">
        <v>97</v>
      </c>
      <c r="AB23" s="26">
        <v>50001003</v>
      </c>
      <c r="AC23" s="30" t="s">
        <v>98</v>
      </c>
      <c r="AD23" s="30" t="s">
        <v>61</v>
      </c>
      <c r="AE23" s="29" t="s">
        <v>45</v>
      </c>
    </row>
    <row r="24" spans="2:31" x14ac:dyDescent="0.25">
      <c r="B24" s="26">
        <v>2022</v>
      </c>
      <c r="C24" s="26">
        <v>220074</v>
      </c>
      <c r="D24" s="27" t="s">
        <v>87</v>
      </c>
      <c r="E24" s="28" t="s">
        <v>103</v>
      </c>
      <c r="F24" s="26">
        <v>1000969475</v>
      </c>
      <c r="G24" s="29" t="s">
        <v>104</v>
      </c>
      <c r="H24" s="30" t="s">
        <v>105</v>
      </c>
      <c r="I24" s="31">
        <v>26749000</v>
      </c>
      <c r="J24" s="31">
        <v>0</v>
      </c>
      <c r="K24" s="31">
        <f t="shared" si="1"/>
        <v>26749000</v>
      </c>
      <c r="L24" s="26">
        <v>0</v>
      </c>
      <c r="M24" s="26">
        <f t="shared" si="2"/>
        <v>349</v>
      </c>
      <c r="N24" s="32">
        <v>44573</v>
      </c>
      <c r="O24" s="32">
        <v>44574</v>
      </c>
      <c r="P24" s="26">
        <v>349</v>
      </c>
      <c r="Q24" s="32">
        <v>44923</v>
      </c>
      <c r="R24" s="31">
        <v>26749000</v>
      </c>
      <c r="S24" s="33">
        <f t="shared" si="3"/>
        <v>230</v>
      </c>
      <c r="T24" s="34">
        <f t="shared" si="4"/>
        <v>0.65902578796561606</v>
      </c>
      <c r="U24" s="38">
        <v>15274067</v>
      </c>
      <c r="V24" s="38">
        <f t="shared" si="5"/>
        <v>11474933</v>
      </c>
      <c r="W24" s="26">
        <v>0</v>
      </c>
      <c r="X24" s="36">
        <v>0</v>
      </c>
      <c r="Y24" s="36">
        <f t="shared" si="0"/>
        <v>26749000</v>
      </c>
      <c r="Z24" s="26">
        <v>0</v>
      </c>
      <c r="AA24" s="30" t="s">
        <v>106</v>
      </c>
      <c r="AB24" s="26">
        <v>50001000</v>
      </c>
      <c r="AC24" s="30" t="s">
        <v>107</v>
      </c>
      <c r="AD24" s="30" t="s">
        <v>61</v>
      </c>
      <c r="AE24" s="29" t="s">
        <v>108</v>
      </c>
    </row>
    <row r="25" spans="2:31" x14ac:dyDescent="0.25">
      <c r="B25" s="26">
        <v>2022</v>
      </c>
      <c r="C25" s="26">
        <v>220103</v>
      </c>
      <c r="D25" s="27" t="s">
        <v>39</v>
      </c>
      <c r="E25" s="28">
        <v>44791</v>
      </c>
      <c r="F25" s="26">
        <v>79947142</v>
      </c>
      <c r="G25" s="29" t="s">
        <v>109</v>
      </c>
      <c r="H25" s="30" t="s">
        <v>110</v>
      </c>
      <c r="I25" s="31">
        <v>46520000</v>
      </c>
      <c r="J25" s="31">
        <v>6357734</v>
      </c>
      <c r="K25" s="31">
        <f t="shared" si="1"/>
        <v>52877734</v>
      </c>
      <c r="L25" s="26">
        <v>41</v>
      </c>
      <c r="M25" s="26">
        <f t="shared" si="2"/>
        <v>345</v>
      </c>
      <c r="N25" s="32">
        <v>44574</v>
      </c>
      <c r="O25" s="32">
        <v>44581</v>
      </c>
      <c r="P25" s="26">
        <v>300</v>
      </c>
      <c r="Q25" s="32">
        <v>44926</v>
      </c>
      <c r="R25" s="31">
        <v>46520000</v>
      </c>
      <c r="S25" s="33">
        <f t="shared" si="3"/>
        <v>223</v>
      </c>
      <c r="T25" s="34">
        <f t="shared" si="4"/>
        <v>0.6463768115942029</v>
      </c>
      <c r="U25" s="38">
        <v>29617733</v>
      </c>
      <c r="V25" s="38">
        <f t="shared" si="5"/>
        <v>23260001</v>
      </c>
      <c r="W25" s="26">
        <v>1</v>
      </c>
      <c r="X25" s="36">
        <v>6357734</v>
      </c>
      <c r="Y25" s="36">
        <f t="shared" si="0"/>
        <v>52877734</v>
      </c>
      <c r="Z25" s="26">
        <f t="shared" si="6"/>
        <v>45</v>
      </c>
      <c r="AA25" s="30" t="s">
        <v>97</v>
      </c>
      <c r="AB25" s="26">
        <v>50001003</v>
      </c>
      <c r="AC25" s="30" t="s">
        <v>98</v>
      </c>
      <c r="AD25" s="30" t="s">
        <v>61</v>
      </c>
      <c r="AE25" s="29" t="s">
        <v>45</v>
      </c>
    </row>
    <row r="26" spans="2:31" x14ac:dyDescent="0.25">
      <c r="B26" s="26">
        <v>2022</v>
      </c>
      <c r="C26" s="26">
        <v>220114</v>
      </c>
      <c r="D26" s="27" t="s">
        <v>39</v>
      </c>
      <c r="E26" s="28">
        <v>44803</v>
      </c>
      <c r="F26" s="26">
        <v>51982300</v>
      </c>
      <c r="G26" s="29" t="s">
        <v>111</v>
      </c>
      <c r="H26" s="30" t="s">
        <v>112</v>
      </c>
      <c r="I26" s="31">
        <v>58617000</v>
      </c>
      <c r="J26" s="31">
        <v>15197000</v>
      </c>
      <c r="K26" s="31">
        <f t="shared" si="1"/>
        <v>73814000</v>
      </c>
      <c r="L26" s="26">
        <v>70</v>
      </c>
      <c r="M26" s="26">
        <f t="shared" si="2"/>
        <v>344</v>
      </c>
      <c r="N26" s="32">
        <v>44575</v>
      </c>
      <c r="O26" s="32">
        <v>44582</v>
      </c>
      <c r="P26" s="26">
        <v>270</v>
      </c>
      <c r="Q26" s="32">
        <v>44926</v>
      </c>
      <c r="R26" s="31">
        <v>58617000</v>
      </c>
      <c r="S26" s="33">
        <f t="shared" si="3"/>
        <v>222</v>
      </c>
      <c r="T26" s="34">
        <f t="shared" si="4"/>
        <v>0.64534883720930236</v>
      </c>
      <c r="U26" s="38">
        <v>41249000</v>
      </c>
      <c r="V26" s="38">
        <f t="shared" si="5"/>
        <v>32565000</v>
      </c>
      <c r="W26" s="26">
        <v>1</v>
      </c>
      <c r="X26" s="36">
        <v>15197000</v>
      </c>
      <c r="Y26" s="36">
        <f t="shared" si="0"/>
        <v>73814000</v>
      </c>
      <c r="Z26" s="26">
        <f t="shared" si="6"/>
        <v>74</v>
      </c>
      <c r="AA26" s="30" t="s">
        <v>97</v>
      </c>
      <c r="AB26" s="26">
        <v>50001003</v>
      </c>
      <c r="AC26" s="30" t="s">
        <v>98</v>
      </c>
      <c r="AD26" s="30" t="s">
        <v>61</v>
      </c>
      <c r="AE26" s="29" t="s">
        <v>45</v>
      </c>
    </row>
    <row r="27" spans="2:31" x14ac:dyDescent="0.25">
      <c r="B27" s="26">
        <v>2022</v>
      </c>
      <c r="C27" s="26">
        <v>220151</v>
      </c>
      <c r="D27" s="27" t="s">
        <v>87</v>
      </c>
      <c r="E27" s="28" t="s">
        <v>103</v>
      </c>
      <c r="F27" s="26">
        <v>1013639076</v>
      </c>
      <c r="G27" s="29" t="s">
        <v>113</v>
      </c>
      <c r="H27" s="30" t="s">
        <v>114</v>
      </c>
      <c r="I27" s="31">
        <v>55821000</v>
      </c>
      <c r="J27" s="31">
        <v>0</v>
      </c>
      <c r="K27" s="31">
        <f t="shared" si="1"/>
        <v>55821000</v>
      </c>
      <c r="L27" s="26">
        <v>0</v>
      </c>
      <c r="M27" s="26">
        <f t="shared" si="2"/>
        <v>347</v>
      </c>
      <c r="N27" s="32">
        <v>44575</v>
      </c>
      <c r="O27" s="32">
        <v>44579</v>
      </c>
      <c r="P27" s="26">
        <v>347</v>
      </c>
      <c r="Q27" s="32">
        <v>44926</v>
      </c>
      <c r="R27" s="31">
        <v>55821000</v>
      </c>
      <c r="S27" s="33">
        <f t="shared" si="3"/>
        <v>225</v>
      </c>
      <c r="T27" s="34">
        <f t="shared" si="4"/>
        <v>0.64841498559077815</v>
      </c>
      <c r="U27" s="38">
        <v>26373400</v>
      </c>
      <c r="V27" s="38">
        <f t="shared" si="5"/>
        <v>29447600</v>
      </c>
      <c r="W27" s="26">
        <v>0</v>
      </c>
      <c r="X27" s="36">
        <v>0</v>
      </c>
      <c r="Y27" s="36">
        <f t="shared" si="0"/>
        <v>55821000</v>
      </c>
      <c r="Z27" s="26">
        <f t="shared" si="6"/>
        <v>0</v>
      </c>
      <c r="AA27" s="30" t="s">
        <v>106</v>
      </c>
      <c r="AB27" s="26">
        <v>50001000</v>
      </c>
      <c r="AC27" s="30" t="s">
        <v>107</v>
      </c>
      <c r="AD27" s="30" t="s">
        <v>61</v>
      </c>
      <c r="AE27" s="29" t="s">
        <v>45</v>
      </c>
    </row>
    <row r="28" spans="2:31" x14ac:dyDescent="0.25">
      <c r="B28" s="26">
        <v>2022</v>
      </c>
      <c r="C28" s="26">
        <v>220160</v>
      </c>
      <c r="D28" s="27" t="s">
        <v>87</v>
      </c>
      <c r="E28" s="28" t="s">
        <v>103</v>
      </c>
      <c r="F28" s="26">
        <v>52118972</v>
      </c>
      <c r="G28" s="29" t="s">
        <v>115</v>
      </c>
      <c r="H28" s="30" t="s">
        <v>116</v>
      </c>
      <c r="I28" s="31">
        <v>53498000</v>
      </c>
      <c r="J28" s="31">
        <v>0</v>
      </c>
      <c r="K28" s="31">
        <f t="shared" si="1"/>
        <v>53498000</v>
      </c>
      <c r="L28" s="26">
        <v>0</v>
      </c>
      <c r="M28" s="26">
        <f t="shared" si="2"/>
        <v>340</v>
      </c>
      <c r="N28" s="32">
        <v>44575</v>
      </c>
      <c r="O28" s="32">
        <v>44586</v>
      </c>
      <c r="P28" s="26">
        <v>340</v>
      </c>
      <c r="Q28" s="32">
        <v>44926</v>
      </c>
      <c r="R28" s="31">
        <v>53498000</v>
      </c>
      <c r="S28" s="33">
        <f t="shared" si="3"/>
        <v>218</v>
      </c>
      <c r="T28" s="34">
        <f t="shared" si="4"/>
        <v>0.64117647058823535</v>
      </c>
      <c r="U28" s="38">
        <v>24190400</v>
      </c>
      <c r="V28" s="38">
        <f t="shared" si="5"/>
        <v>29307600</v>
      </c>
      <c r="W28" s="26">
        <v>0</v>
      </c>
      <c r="X28" s="36">
        <v>0</v>
      </c>
      <c r="Y28" s="36">
        <f t="shared" si="0"/>
        <v>53498000</v>
      </c>
      <c r="Z28" s="26">
        <v>0</v>
      </c>
      <c r="AA28" s="30" t="s">
        <v>106</v>
      </c>
      <c r="AB28" s="26">
        <v>50001000</v>
      </c>
      <c r="AC28" s="30" t="s">
        <v>107</v>
      </c>
      <c r="AD28" s="30" t="s">
        <v>61</v>
      </c>
      <c r="AE28" s="29" t="s">
        <v>45</v>
      </c>
    </row>
    <row r="29" spans="2:31" x14ac:dyDescent="0.25">
      <c r="B29" s="26">
        <v>2022</v>
      </c>
      <c r="C29" s="26">
        <v>220191</v>
      </c>
      <c r="D29" s="27" t="s">
        <v>87</v>
      </c>
      <c r="E29" s="28" t="s">
        <v>103</v>
      </c>
      <c r="F29" s="26">
        <v>79465385</v>
      </c>
      <c r="G29" s="29" t="s">
        <v>117</v>
      </c>
      <c r="H29" s="30" t="s">
        <v>118</v>
      </c>
      <c r="I29" s="31">
        <v>74195000</v>
      </c>
      <c r="J29" s="31">
        <v>0</v>
      </c>
      <c r="K29" s="31">
        <f t="shared" si="1"/>
        <v>74195000</v>
      </c>
      <c r="L29" s="26">
        <v>0</v>
      </c>
      <c r="M29" s="26">
        <f t="shared" si="2"/>
        <v>334</v>
      </c>
      <c r="N29" s="32">
        <v>44580</v>
      </c>
      <c r="O29" s="32">
        <v>44582</v>
      </c>
      <c r="P29" s="26">
        <v>334</v>
      </c>
      <c r="Q29" s="32">
        <v>44916</v>
      </c>
      <c r="R29" s="31">
        <v>74195000</v>
      </c>
      <c r="S29" s="33">
        <f t="shared" si="3"/>
        <v>222</v>
      </c>
      <c r="T29" s="34">
        <f t="shared" si="4"/>
        <v>0.66467065868263475</v>
      </c>
      <c r="U29" s="38">
        <v>42718333</v>
      </c>
      <c r="V29" s="38">
        <f t="shared" si="5"/>
        <v>31476667</v>
      </c>
      <c r="W29" s="26">
        <v>0</v>
      </c>
      <c r="X29" s="36">
        <v>0</v>
      </c>
      <c r="Y29" s="36">
        <f t="shared" si="0"/>
        <v>74195000</v>
      </c>
      <c r="Z29" s="26">
        <f t="shared" si="6"/>
        <v>0</v>
      </c>
      <c r="AA29" s="30" t="s">
        <v>119</v>
      </c>
      <c r="AB29" s="26">
        <v>50001018</v>
      </c>
      <c r="AC29" s="30" t="s">
        <v>120</v>
      </c>
      <c r="AD29" s="30" t="s">
        <v>61</v>
      </c>
      <c r="AE29" s="29" t="s">
        <v>45</v>
      </c>
    </row>
    <row r="30" spans="2:31" x14ac:dyDescent="0.25">
      <c r="B30" s="26">
        <v>2022</v>
      </c>
      <c r="C30" s="26">
        <v>220262</v>
      </c>
      <c r="D30" s="27" t="s">
        <v>87</v>
      </c>
      <c r="E30" s="28" t="s">
        <v>103</v>
      </c>
      <c r="F30" s="26">
        <v>52935802</v>
      </c>
      <c r="G30" s="29" t="s">
        <v>121</v>
      </c>
      <c r="H30" s="30" t="s">
        <v>122</v>
      </c>
      <c r="I30" s="31">
        <v>26749000</v>
      </c>
      <c r="J30" s="31">
        <v>0</v>
      </c>
      <c r="K30" s="31">
        <f t="shared" si="1"/>
        <v>26749000</v>
      </c>
      <c r="L30" s="26">
        <v>0</v>
      </c>
      <c r="M30" s="26">
        <f t="shared" si="2"/>
        <v>340</v>
      </c>
      <c r="N30" s="32">
        <v>44582</v>
      </c>
      <c r="O30" s="32">
        <v>44586</v>
      </c>
      <c r="P30" s="26">
        <v>340</v>
      </c>
      <c r="Q30" s="32">
        <v>44926</v>
      </c>
      <c r="R30" s="31">
        <v>26749000</v>
      </c>
      <c r="S30" s="33">
        <f t="shared" si="3"/>
        <v>218</v>
      </c>
      <c r="T30" s="34">
        <f t="shared" si="4"/>
        <v>0.64117647058823535</v>
      </c>
      <c r="U30" s="38">
        <v>11940133</v>
      </c>
      <c r="V30" s="38">
        <f t="shared" si="5"/>
        <v>14808867</v>
      </c>
      <c r="W30" s="26">
        <v>0</v>
      </c>
      <c r="X30" s="36">
        <v>0</v>
      </c>
      <c r="Y30" s="36">
        <f t="shared" si="0"/>
        <v>26749000</v>
      </c>
      <c r="Z30" s="26">
        <f t="shared" si="6"/>
        <v>0</v>
      </c>
      <c r="AA30" s="30" t="s">
        <v>106</v>
      </c>
      <c r="AB30" s="26">
        <v>50001000</v>
      </c>
      <c r="AC30" s="30" t="s">
        <v>107</v>
      </c>
      <c r="AD30" s="30" t="s">
        <v>61</v>
      </c>
      <c r="AE30" s="29" t="s">
        <v>108</v>
      </c>
    </row>
    <row r="31" spans="2:31" x14ac:dyDescent="0.25">
      <c r="B31" s="26">
        <v>2022</v>
      </c>
      <c r="C31" s="26">
        <v>220275</v>
      </c>
      <c r="D31" s="27" t="s">
        <v>87</v>
      </c>
      <c r="E31" s="28" t="s">
        <v>103</v>
      </c>
      <c r="F31" s="26">
        <v>1024511535</v>
      </c>
      <c r="G31" s="29" t="s">
        <v>123</v>
      </c>
      <c r="H31" s="30" t="s">
        <v>122</v>
      </c>
      <c r="I31" s="31">
        <v>26749000</v>
      </c>
      <c r="J31" s="31">
        <v>0</v>
      </c>
      <c r="K31" s="31">
        <f t="shared" si="1"/>
        <v>26749000</v>
      </c>
      <c r="L31" s="26">
        <v>0</v>
      </c>
      <c r="M31" s="26">
        <f t="shared" si="2"/>
        <v>340</v>
      </c>
      <c r="N31" s="32">
        <v>44582</v>
      </c>
      <c r="O31" s="32">
        <v>44586</v>
      </c>
      <c r="P31" s="26">
        <v>340</v>
      </c>
      <c r="Q31" s="32">
        <v>44926</v>
      </c>
      <c r="R31" s="31">
        <v>26749000</v>
      </c>
      <c r="S31" s="33">
        <f t="shared" si="3"/>
        <v>218</v>
      </c>
      <c r="T31" s="34">
        <f t="shared" si="4"/>
        <v>0.64117647058823535</v>
      </c>
      <c r="U31" s="38">
        <v>14266333</v>
      </c>
      <c r="V31" s="38">
        <f t="shared" si="5"/>
        <v>12482667</v>
      </c>
      <c r="W31" s="26">
        <v>0</v>
      </c>
      <c r="X31" s="36">
        <v>0</v>
      </c>
      <c r="Y31" s="36">
        <f t="shared" si="0"/>
        <v>26749000</v>
      </c>
      <c r="Z31" s="26">
        <f t="shared" si="6"/>
        <v>0</v>
      </c>
      <c r="AA31" s="30" t="s">
        <v>106</v>
      </c>
      <c r="AB31" s="26">
        <v>50001000</v>
      </c>
      <c r="AC31" s="30" t="s">
        <v>107</v>
      </c>
      <c r="AD31" s="30" t="s">
        <v>61</v>
      </c>
      <c r="AE31" s="29" t="s">
        <v>108</v>
      </c>
    </row>
    <row r="32" spans="2:31" x14ac:dyDescent="0.25">
      <c r="B32" s="26">
        <v>2022</v>
      </c>
      <c r="C32" s="26">
        <v>220278</v>
      </c>
      <c r="D32" s="27" t="s">
        <v>39</v>
      </c>
      <c r="E32" s="28">
        <v>44774</v>
      </c>
      <c r="F32" s="26">
        <v>1118545389</v>
      </c>
      <c r="G32" s="29" t="s">
        <v>124</v>
      </c>
      <c r="H32" s="30" t="s">
        <v>125</v>
      </c>
      <c r="I32" s="31">
        <v>46871500</v>
      </c>
      <c r="J32" s="31">
        <v>23315567</v>
      </c>
      <c r="K32" s="31">
        <f t="shared" si="1"/>
        <v>70187067</v>
      </c>
      <c r="L32" s="26">
        <v>97</v>
      </c>
      <c r="M32" s="26">
        <f t="shared" si="2"/>
        <v>295</v>
      </c>
      <c r="N32" s="32">
        <v>44585</v>
      </c>
      <c r="O32" s="32">
        <v>44593</v>
      </c>
      <c r="P32" s="26">
        <v>195</v>
      </c>
      <c r="Q32" s="32">
        <v>44888</v>
      </c>
      <c r="R32" s="31">
        <v>46871500</v>
      </c>
      <c r="S32" s="33">
        <f t="shared" si="3"/>
        <v>211</v>
      </c>
      <c r="T32" s="34">
        <f t="shared" si="4"/>
        <v>0.71525423728813564</v>
      </c>
      <c r="U32" s="38">
        <v>43266000</v>
      </c>
      <c r="V32" s="38">
        <f t="shared" si="5"/>
        <v>26921067</v>
      </c>
      <c r="W32" s="26">
        <v>1</v>
      </c>
      <c r="X32" s="36">
        <v>23315567</v>
      </c>
      <c r="Y32" s="36">
        <f t="shared" si="0"/>
        <v>70187067</v>
      </c>
      <c r="Z32" s="26">
        <f t="shared" si="6"/>
        <v>100</v>
      </c>
      <c r="AA32" s="30" t="s">
        <v>126</v>
      </c>
      <c r="AB32" s="26">
        <v>50001002</v>
      </c>
      <c r="AC32" s="30" t="s">
        <v>127</v>
      </c>
      <c r="AD32" s="30" t="s">
        <v>61</v>
      </c>
      <c r="AE32" s="29" t="s">
        <v>45</v>
      </c>
    </row>
    <row r="33" spans="2:31" x14ac:dyDescent="0.25">
      <c r="B33" s="26">
        <v>2022</v>
      </c>
      <c r="C33" s="26">
        <v>220283</v>
      </c>
      <c r="D33" s="27" t="s">
        <v>39</v>
      </c>
      <c r="E33" s="28">
        <v>44782</v>
      </c>
      <c r="F33" s="26">
        <v>1031150439</v>
      </c>
      <c r="G33" s="29" t="s">
        <v>128</v>
      </c>
      <c r="H33" s="30" t="s">
        <v>129</v>
      </c>
      <c r="I33" s="31">
        <v>30238000</v>
      </c>
      <c r="J33" s="31">
        <v>14886400</v>
      </c>
      <c r="K33" s="31">
        <f t="shared" si="1"/>
        <v>45124400</v>
      </c>
      <c r="L33" s="26">
        <v>96</v>
      </c>
      <c r="M33" s="26">
        <f t="shared" si="2"/>
        <v>294</v>
      </c>
      <c r="N33" s="32">
        <v>44586</v>
      </c>
      <c r="O33" s="32">
        <v>44593</v>
      </c>
      <c r="P33" s="26">
        <v>195</v>
      </c>
      <c r="Q33" s="32">
        <v>44887</v>
      </c>
      <c r="R33" s="31">
        <v>30238000</v>
      </c>
      <c r="S33" s="33">
        <f t="shared" si="3"/>
        <v>211</v>
      </c>
      <c r="T33" s="34">
        <f t="shared" si="4"/>
        <v>0.71768707482993199</v>
      </c>
      <c r="U33" s="38">
        <v>27912000</v>
      </c>
      <c r="V33" s="38">
        <f t="shared" si="5"/>
        <v>17212400</v>
      </c>
      <c r="W33" s="26">
        <v>1</v>
      </c>
      <c r="X33" s="36">
        <v>14886400</v>
      </c>
      <c r="Y33" s="36">
        <f t="shared" si="0"/>
        <v>45124400</v>
      </c>
      <c r="Z33" s="26">
        <f t="shared" si="6"/>
        <v>99</v>
      </c>
      <c r="AA33" s="30" t="s">
        <v>126</v>
      </c>
      <c r="AB33" s="26">
        <v>50001002</v>
      </c>
      <c r="AC33" s="30" t="s">
        <v>127</v>
      </c>
      <c r="AD33" s="30" t="s">
        <v>61</v>
      </c>
      <c r="AE33" s="29" t="s">
        <v>45</v>
      </c>
    </row>
    <row r="34" spans="2:31" x14ac:dyDescent="0.25">
      <c r="B34" s="26">
        <v>2022</v>
      </c>
      <c r="C34" s="26">
        <v>220297</v>
      </c>
      <c r="D34" s="27" t="s">
        <v>87</v>
      </c>
      <c r="E34" s="28" t="s">
        <v>103</v>
      </c>
      <c r="F34" s="26">
        <v>1032386156</v>
      </c>
      <c r="G34" s="29" t="s">
        <v>130</v>
      </c>
      <c r="H34" s="30" t="s">
        <v>131</v>
      </c>
      <c r="I34" s="31">
        <v>24192000</v>
      </c>
      <c r="J34" s="31">
        <v>0</v>
      </c>
      <c r="K34" s="31">
        <f t="shared" si="1"/>
        <v>24192000</v>
      </c>
      <c r="L34" s="26">
        <v>0</v>
      </c>
      <c r="M34" s="26">
        <f t="shared" si="2"/>
        <v>273</v>
      </c>
      <c r="N34" s="32">
        <v>44588</v>
      </c>
      <c r="O34" s="32">
        <v>44593</v>
      </c>
      <c r="P34" s="26">
        <v>180</v>
      </c>
      <c r="Q34" s="32">
        <v>44866</v>
      </c>
      <c r="R34" s="31">
        <v>24192000</v>
      </c>
      <c r="S34" s="33">
        <f>_xlfn.DAYS($Q$2,O34)</f>
        <v>211</v>
      </c>
      <c r="T34" s="34">
        <f t="shared" si="4"/>
        <v>0.77289377289377292</v>
      </c>
      <c r="U34" s="38">
        <v>24192000</v>
      </c>
      <c r="V34" s="38">
        <f t="shared" si="5"/>
        <v>12096000</v>
      </c>
      <c r="W34" s="26">
        <v>1</v>
      </c>
      <c r="X34" s="36">
        <v>12096000</v>
      </c>
      <c r="Y34" s="36">
        <f t="shared" si="0"/>
        <v>36288000</v>
      </c>
      <c r="Z34" s="26">
        <f t="shared" si="6"/>
        <v>93</v>
      </c>
      <c r="AA34" s="30" t="s">
        <v>132</v>
      </c>
      <c r="AB34" s="26">
        <v>50001055</v>
      </c>
      <c r="AC34" s="30" t="s">
        <v>133</v>
      </c>
      <c r="AD34" s="30" t="s">
        <v>61</v>
      </c>
      <c r="AE34" s="29" t="s">
        <v>45</v>
      </c>
    </row>
    <row r="35" spans="2:31" x14ac:dyDescent="0.25">
      <c r="B35" s="26">
        <v>2022</v>
      </c>
      <c r="C35" s="26">
        <v>220304</v>
      </c>
      <c r="D35" s="27" t="s">
        <v>39</v>
      </c>
      <c r="E35" s="28">
        <v>44774</v>
      </c>
      <c r="F35" s="26">
        <v>52749250</v>
      </c>
      <c r="G35" s="29" t="s">
        <v>134</v>
      </c>
      <c r="H35" s="30" t="s">
        <v>135</v>
      </c>
      <c r="I35" s="31">
        <v>18324000</v>
      </c>
      <c r="J35" s="31">
        <v>4581000</v>
      </c>
      <c r="K35" s="31">
        <f t="shared" si="1"/>
        <v>22905000</v>
      </c>
      <c r="L35" s="26">
        <v>45</v>
      </c>
      <c r="M35" s="26">
        <f t="shared" si="2"/>
        <v>226</v>
      </c>
      <c r="N35" s="32">
        <v>44588</v>
      </c>
      <c r="O35" s="32">
        <v>44606</v>
      </c>
      <c r="P35" s="26">
        <v>180</v>
      </c>
      <c r="Q35" s="32">
        <v>44832</v>
      </c>
      <c r="R35" s="31">
        <v>18324000</v>
      </c>
      <c r="S35" s="33">
        <f t="shared" si="3"/>
        <v>198</v>
      </c>
      <c r="T35" s="34">
        <f t="shared" si="4"/>
        <v>0.87610619469026552</v>
      </c>
      <c r="U35" s="38">
        <v>13946600</v>
      </c>
      <c r="V35" s="38">
        <f t="shared" si="5"/>
        <v>8958400</v>
      </c>
      <c r="W35" s="26">
        <v>1</v>
      </c>
      <c r="X35" s="36">
        <v>4581000</v>
      </c>
      <c r="Y35" s="36">
        <f t="shared" si="0"/>
        <v>22905000</v>
      </c>
      <c r="Z35" s="26">
        <f t="shared" si="6"/>
        <v>46</v>
      </c>
      <c r="AA35" s="30" t="s">
        <v>42</v>
      </c>
      <c r="AB35" s="26">
        <v>50001077</v>
      </c>
      <c r="AC35" s="30" t="s">
        <v>43</v>
      </c>
      <c r="AD35" s="30" t="s">
        <v>61</v>
      </c>
      <c r="AE35" s="29" t="s">
        <v>108</v>
      </c>
    </row>
    <row r="36" spans="2:31" x14ac:dyDescent="0.25">
      <c r="B36" s="26">
        <v>2022</v>
      </c>
      <c r="C36" s="26">
        <v>220313</v>
      </c>
      <c r="D36" s="27" t="s">
        <v>39</v>
      </c>
      <c r="E36" s="28">
        <v>44799</v>
      </c>
      <c r="F36" s="26">
        <v>88142842</v>
      </c>
      <c r="G36" s="29" t="s">
        <v>136</v>
      </c>
      <c r="H36" s="30" t="s">
        <v>137</v>
      </c>
      <c r="I36" s="31">
        <v>62798625</v>
      </c>
      <c r="J36" s="31">
        <v>31259760</v>
      </c>
      <c r="K36" s="31">
        <f t="shared" si="1"/>
        <v>94058385</v>
      </c>
      <c r="L36" s="26">
        <v>112</v>
      </c>
      <c r="M36" s="26">
        <f t="shared" si="2"/>
        <v>340</v>
      </c>
      <c r="N36" s="32">
        <v>44588</v>
      </c>
      <c r="O36" s="32">
        <v>44594</v>
      </c>
      <c r="P36" s="26">
        <v>225</v>
      </c>
      <c r="Q36" s="32">
        <v>44934</v>
      </c>
      <c r="R36" s="31">
        <v>62798625</v>
      </c>
      <c r="S36" s="33">
        <f t="shared" si="3"/>
        <v>210</v>
      </c>
      <c r="T36" s="34">
        <f t="shared" si="4"/>
        <v>0.61764705882352944</v>
      </c>
      <c r="U36" s="38">
        <v>49959795</v>
      </c>
      <c r="V36" s="38">
        <f t="shared" si="5"/>
        <v>44098590</v>
      </c>
      <c r="W36" s="26">
        <v>1</v>
      </c>
      <c r="X36" s="36">
        <v>31259760</v>
      </c>
      <c r="Y36" s="36">
        <f t="shared" si="0"/>
        <v>94058385</v>
      </c>
      <c r="Z36" s="26">
        <f t="shared" si="6"/>
        <v>115</v>
      </c>
      <c r="AA36" s="30" t="s">
        <v>126</v>
      </c>
      <c r="AB36" s="26">
        <v>50001002</v>
      </c>
      <c r="AC36" s="30" t="s">
        <v>127</v>
      </c>
      <c r="AD36" s="30" t="s">
        <v>61</v>
      </c>
      <c r="AE36" s="29" t="s">
        <v>45</v>
      </c>
    </row>
    <row r="37" spans="2:31" x14ac:dyDescent="0.25">
      <c r="B37" s="26">
        <v>2022</v>
      </c>
      <c r="C37" s="26">
        <v>220315</v>
      </c>
      <c r="D37" s="27" t="s">
        <v>39</v>
      </c>
      <c r="E37" s="28">
        <v>44775</v>
      </c>
      <c r="F37" s="26">
        <v>1075281413</v>
      </c>
      <c r="G37" s="29" t="s">
        <v>138</v>
      </c>
      <c r="H37" s="30" t="s">
        <v>139</v>
      </c>
      <c r="I37" s="31">
        <v>27912000</v>
      </c>
      <c r="J37" s="31">
        <v>6978000</v>
      </c>
      <c r="K37" s="31">
        <f t="shared" si="1"/>
        <v>34890000</v>
      </c>
      <c r="L37" s="26">
        <v>45</v>
      </c>
      <c r="M37" s="26">
        <f t="shared" si="2"/>
        <v>226</v>
      </c>
      <c r="N37" s="32">
        <v>44588</v>
      </c>
      <c r="O37" s="32">
        <v>44594</v>
      </c>
      <c r="P37" s="26">
        <v>180</v>
      </c>
      <c r="Q37" s="32">
        <v>44820</v>
      </c>
      <c r="R37" s="31">
        <v>27912000</v>
      </c>
      <c r="S37" s="33">
        <f t="shared" si="3"/>
        <v>210</v>
      </c>
      <c r="T37" s="34">
        <f t="shared" si="4"/>
        <v>0.92920353982300885</v>
      </c>
      <c r="U37" s="38">
        <v>27136667</v>
      </c>
      <c r="V37" s="38">
        <f t="shared" si="5"/>
        <v>7753333</v>
      </c>
      <c r="W37" s="26">
        <v>1</v>
      </c>
      <c r="X37" s="36">
        <v>6978000</v>
      </c>
      <c r="Y37" s="36">
        <f t="shared" si="0"/>
        <v>34890000</v>
      </c>
      <c r="Z37" s="26">
        <f t="shared" si="6"/>
        <v>46</v>
      </c>
      <c r="AA37" s="30" t="s">
        <v>42</v>
      </c>
      <c r="AB37" s="26">
        <v>50001077</v>
      </c>
      <c r="AC37" s="30" t="s">
        <v>43</v>
      </c>
      <c r="AD37" s="30" t="s">
        <v>61</v>
      </c>
      <c r="AE37" s="29" t="s">
        <v>45</v>
      </c>
    </row>
    <row r="38" spans="2:31" x14ac:dyDescent="0.25">
      <c r="B38" s="26">
        <v>2022</v>
      </c>
      <c r="C38" s="26">
        <v>220316</v>
      </c>
      <c r="D38" s="27" t="s">
        <v>39</v>
      </c>
      <c r="E38" s="28">
        <v>44776</v>
      </c>
      <c r="F38" s="26">
        <v>1032360774</v>
      </c>
      <c r="G38" s="29" t="s">
        <v>140</v>
      </c>
      <c r="H38" s="30" t="s">
        <v>141</v>
      </c>
      <c r="I38" s="31">
        <v>23574000</v>
      </c>
      <c r="J38" s="31">
        <v>5893500</v>
      </c>
      <c r="K38" s="31">
        <f t="shared" si="1"/>
        <v>29467500</v>
      </c>
      <c r="L38" s="26">
        <v>45</v>
      </c>
      <c r="M38" s="26">
        <f t="shared" si="2"/>
        <v>226</v>
      </c>
      <c r="N38" s="32">
        <v>44588</v>
      </c>
      <c r="O38" s="32">
        <v>44596</v>
      </c>
      <c r="P38" s="26">
        <v>180</v>
      </c>
      <c r="Q38" s="32">
        <v>44822</v>
      </c>
      <c r="R38" s="31">
        <v>23574000</v>
      </c>
      <c r="S38" s="33">
        <f t="shared" si="3"/>
        <v>208</v>
      </c>
      <c r="T38" s="34">
        <f t="shared" si="4"/>
        <v>0.92035398230088494</v>
      </c>
      <c r="U38" s="38">
        <v>23181100</v>
      </c>
      <c r="V38" s="38">
        <f t="shared" si="5"/>
        <v>6286400</v>
      </c>
      <c r="W38" s="26">
        <v>1</v>
      </c>
      <c r="X38" s="36">
        <v>5893500</v>
      </c>
      <c r="Y38" s="36">
        <f t="shared" si="0"/>
        <v>29467500</v>
      </c>
      <c r="Z38" s="26">
        <f t="shared" si="6"/>
        <v>46</v>
      </c>
      <c r="AA38" s="30" t="s">
        <v>42</v>
      </c>
      <c r="AB38" s="26">
        <v>50001077</v>
      </c>
      <c r="AC38" s="30" t="s">
        <v>43</v>
      </c>
      <c r="AD38" s="30" t="s">
        <v>61</v>
      </c>
      <c r="AE38" s="29" t="s">
        <v>45</v>
      </c>
    </row>
    <row r="39" spans="2:31" x14ac:dyDescent="0.25">
      <c r="B39" s="26">
        <v>2022</v>
      </c>
      <c r="C39" s="26">
        <v>220318</v>
      </c>
      <c r="D39" s="27" t="s">
        <v>39</v>
      </c>
      <c r="E39" s="28">
        <v>44775</v>
      </c>
      <c r="F39" s="26">
        <v>52451825</v>
      </c>
      <c r="G39" s="29" t="s">
        <v>142</v>
      </c>
      <c r="H39" s="30" t="s">
        <v>143</v>
      </c>
      <c r="I39" s="31">
        <v>13956000</v>
      </c>
      <c r="J39" s="31">
        <v>3489000</v>
      </c>
      <c r="K39" s="31">
        <f t="shared" si="1"/>
        <v>17445000</v>
      </c>
      <c r="L39" s="26">
        <v>45</v>
      </c>
      <c r="M39" s="26">
        <f t="shared" si="2"/>
        <v>226</v>
      </c>
      <c r="N39" s="32">
        <v>44588</v>
      </c>
      <c r="O39" s="32">
        <v>44600</v>
      </c>
      <c r="P39" s="26">
        <v>180</v>
      </c>
      <c r="Q39" s="32">
        <v>44826</v>
      </c>
      <c r="R39" s="31">
        <v>13956000</v>
      </c>
      <c r="S39" s="33">
        <f t="shared" si="3"/>
        <v>204</v>
      </c>
      <c r="T39" s="34">
        <f t="shared" si="4"/>
        <v>0.90265486725663713</v>
      </c>
      <c r="U39" s="38">
        <v>8761267</v>
      </c>
      <c r="V39" s="38">
        <f t="shared" si="5"/>
        <v>8683733</v>
      </c>
      <c r="W39" s="26">
        <v>1</v>
      </c>
      <c r="X39" s="36">
        <v>3489000</v>
      </c>
      <c r="Y39" s="36">
        <f t="shared" si="0"/>
        <v>17445000</v>
      </c>
      <c r="Z39" s="26">
        <f t="shared" si="6"/>
        <v>46</v>
      </c>
      <c r="AA39" s="30" t="s">
        <v>42</v>
      </c>
      <c r="AB39" s="26">
        <v>50001077</v>
      </c>
      <c r="AC39" s="30" t="s">
        <v>43</v>
      </c>
      <c r="AD39" s="30" t="s">
        <v>61</v>
      </c>
      <c r="AE39" s="29" t="s">
        <v>108</v>
      </c>
    </row>
    <row r="40" spans="2:31" x14ac:dyDescent="0.25">
      <c r="B40" s="26">
        <v>2022</v>
      </c>
      <c r="C40" s="26">
        <v>220322</v>
      </c>
      <c r="D40" s="27" t="s">
        <v>39</v>
      </c>
      <c r="E40" s="28">
        <v>44781</v>
      </c>
      <c r="F40" s="26">
        <v>25165112</v>
      </c>
      <c r="G40" s="29" t="s">
        <v>144</v>
      </c>
      <c r="H40" s="30" t="s">
        <v>145</v>
      </c>
      <c r="I40" s="31">
        <v>32766000</v>
      </c>
      <c r="J40" s="31">
        <v>6202500</v>
      </c>
      <c r="K40" s="31">
        <f t="shared" si="1"/>
        <v>38968500</v>
      </c>
      <c r="L40" s="26">
        <v>34</v>
      </c>
      <c r="M40" s="26">
        <f t="shared" si="2"/>
        <v>216</v>
      </c>
      <c r="N40" s="32">
        <v>44588</v>
      </c>
      <c r="O40" s="32">
        <v>44600</v>
      </c>
      <c r="P40" s="26">
        <v>180</v>
      </c>
      <c r="Q40" s="32">
        <v>44816</v>
      </c>
      <c r="R40" s="31">
        <v>32766000</v>
      </c>
      <c r="S40" s="33">
        <f t="shared" si="3"/>
        <v>204</v>
      </c>
      <c r="T40" s="34">
        <f t="shared" si="4"/>
        <v>0.94444444444444442</v>
      </c>
      <c r="U40" s="38">
        <v>31491766</v>
      </c>
      <c r="V40" s="38">
        <f t="shared" si="5"/>
        <v>7476734</v>
      </c>
      <c r="W40" s="26">
        <v>1</v>
      </c>
      <c r="X40" s="36">
        <v>6202500</v>
      </c>
      <c r="Y40" s="36">
        <f t="shared" si="0"/>
        <v>38968500</v>
      </c>
      <c r="Z40" s="26">
        <f t="shared" si="6"/>
        <v>36</v>
      </c>
      <c r="AA40" s="30" t="s">
        <v>80</v>
      </c>
      <c r="AB40" s="26">
        <v>50001068</v>
      </c>
      <c r="AC40" s="30" t="s">
        <v>146</v>
      </c>
      <c r="AD40" s="30" t="s">
        <v>61</v>
      </c>
      <c r="AE40" s="29" t="s">
        <v>45</v>
      </c>
    </row>
    <row r="41" spans="2:31" x14ac:dyDescent="0.25">
      <c r="B41" s="26">
        <v>2022</v>
      </c>
      <c r="C41" s="26">
        <v>220324</v>
      </c>
      <c r="D41" s="27" t="s">
        <v>39</v>
      </c>
      <c r="E41" s="28">
        <v>44774</v>
      </c>
      <c r="F41" s="26">
        <v>36454156</v>
      </c>
      <c r="G41" s="29" t="s">
        <v>147</v>
      </c>
      <c r="H41" s="30" t="s">
        <v>148</v>
      </c>
      <c r="I41" s="31">
        <v>48786000</v>
      </c>
      <c r="J41" s="31">
        <v>12196500</v>
      </c>
      <c r="K41" s="31">
        <f t="shared" si="1"/>
        <v>60982500</v>
      </c>
      <c r="L41" s="26">
        <v>45</v>
      </c>
      <c r="M41" s="26">
        <f t="shared" si="2"/>
        <v>226</v>
      </c>
      <c r="N41" s="32">
        <v>44589</v>
      </c>
      <c r="O41" s="32">
        <v>44593</v>
      </c>
      <c r="P41" s="26">
        <v>180</v>
      </c>
      <c r="Q41" s="32">
        <v>44819</v>
      </c>
      <c r="R41" s="31">
        <v>48786000</v>
      </c>
      <c r="S41" s="33">
        <f t="shared" si="3"/>
        <v>211</v>
      </c>
      <c r="T41" s="34">
        <f t="shared" si="4"/>
        <v>0.9336283185840708</v>
      </c>
      <c r="U41" s="38">
        <v>40655000</v>
      </c>
      <c r="V41" s="38">
        <f t="shared" si="5"/>
        <v>20327500</v>
      </c>
      <c r="W41" s="26">
        <v>1</v>
      </c>
      <c r="X41" s="36">
        <v>12196500</v>
      </c>
      <c r="Y41" s="36">
        <f t="shared" si="0"/>
        <v>60982500</v>
      </c>
      <c r="Z41" s="26">
        <f t="shared" si="6"/>
        <v>46</v>
      </c>
      <c r="AA41" s="30" t="s">
        <v>42</v>
      </c>
      <c r="AB41" s="26">
        <v>50001077</v>
      </c>
      <c r="AC41" s="30" t="s">
        <v>43</v>
      </c>
      <c r="AD41" s="30" t="s">
        <v>61</v>
      </c>
      <c r="AE41" s="29" t="s">
        <v>45</v>
      </c>
    </row>
    <row r="42" spans="2:31" x14ac:dyDescent="0.25">
      <c r="B42" s="26">
        <v>2022</v>
      </c>
      <c r="C42" s="26">
        <v>220325</v>
      </c>
      <c r="D42" s="27" t="s">
        <v>149</v>
      </c>
      <c r="E42" s="28">
        <v>44803</v>
      </c>
      <c r="F42" s="26">
        <v>900320612</v>
      </c>
      <c r="G42" s="29" t="s">
        <v>150</v>
      </c>
      <c r="H42" s="30" t="s">
        <v>151</v>
      </c>
      <c r="I42" s="31">
        <v>10652948346</v>
      </c>
      <c r="J42" s="31">
        <v>3817832524</v>
      </c>
      <c r="K42" s="31">
        <f t="shared" si="1"/>
        <v>14470780870</v>
      </c>
      <c r="L42" s="26">
        <v>0</v>
      </c>
      <c r="M42" s="26">
        <f t="shared" si="2"/>
        <v>365</v>
      </c>
      <c r="N42" s="32">
        <v>44589</v>
      </c>
      <c r="O42" s="32">
        <v>44623</v>
      </c>
      <c r="P42" s="26">
        <v>365</v>
      </c>
      <c r="Q42" s="32">
        <v>44988</v>
      </c>
      <c r="R42" s="31">
        <v>10652948346</v>
      </c>
      <c r="S42" s="33">
        <f t="shared" si="3"/>
        <v>181</v>
      </c>
      <c r="T42" s="34">
        <f t="shared" si="4"/>
        <v>0.49589041095890413</v>
      </c>
      <c r="U42" s="38">
        <v>2663237087</v>
      </c>
      <c r="V42" s="38">
        <f t="shared" si="5"/>
        <v>11807543783</v>
      </c>
      <c r="W42" s="26">
        <v>1</v>
      </c>
      <c r="X42" s="36">
        <v>3817832524</v>
      </c>
      <c r="Y42" s="36">
        <f t="shared" si="0"/>
        <v>14470780870</v>
      </c>
      <c r="Z42" s="26">
        <f t="shared" si="6"/>
        <v>0</v>
      </c>
      <c r="AA42" s="30" t="s">
        <v>49</v>
      </c>
      <c r="AB42" s="26">
        <v>50001063</v>
      </c>
      <c r="AC42" s="30" t="s">
        <v>50</v>
      </c>
      <c r="AD42" s="30" t="s">
        <v>73</v>
      </c>
      <c r="AE42" s="29" t="s">
        <v>52</v>
      </c>
    </row>
    <row r="43" spans="2:31" x14ac:dyDescent="0.25">
      <c r="B43" s="26">
        <v>2022</v>
      </c>
      <c r="C43" s="26">
        <v>220326</v>
      </c>
      <c r="D43" s="27" t="s">
        <v>87</v>
      </c>
      <c r="E43" s="28" t="s">
        <v>103</v>
      </c>
      <c r="F43" s="26">
        <v>1019136372</v>
      </c>
      <c r="G43" s="29" t="s">
        <v>152</v>
      </c>
      <c r="H43" s="30" t="s">
        <v>153</v>
      </c>
      <c r="I43" s="31">
        <v>11928000</v>
      </c>
      <c r="J43" s="31">
        <v>0</v>
      </c>
      <c r="K43" s="31">
        <f t="shared" si="1"/>
        <v>11928000</v>
      </c>
      <c r="L43" s="26">
        <v>0</v>
      </c>
      <c r="M43" s="26">
        <f t="shared" si="2"/>
        <v>226</v>
      </c>
      <c r="N43" s="32">
        <v>44589</v>
      </c>
      <c r="O43" s="32">
        <v>44594</v>
      </c>
      <c r="P43" s="26">
        <v>180</v>
      </c>
      <c r="Q43" s="32">
        <v>44820</v>
      </c>
      <c r="R43" s="31">
        <v>11928000</v>
      </c>
      <c r="S43" s="33">
        <f>_xlfn.DAYS($Q$2,O43)</f>
        <v>210</v>
      </c>
      <c r="T43" s="34">
        <f t="shared" si="4"/>
        <v>0.92920353982300885</v>
      </c>
      <c r="U43" s="38">
        <v>11861733</v>
      </c>
      <c r="V43" s="38">
        <f t="shared" si="5"/>
        <v>3048267</v>
      </c>
      <c r="W43" s="26">
        <v>1</v>
      </c>
      <c r="X43" s="36">
        <v>2982000</v>
      </c>
      <c r="Y43" s="36">
        <f t="shared" si="0"/>
        <v>14910000</v>
      </c>
      <c r="Z43" s="26">
        <f t="shared" si="6"/>
        <v>46</v>
      </c>
      <c r="AA43" s="30" t="s">
        <v>42</v>
      </c>
      <c r="AB43" s="26">
        <v>50001077</v>
      </c>
      <c r="AC43" s="30" t="s">
        <v>43</v>
      </c>
      <c r="AD43" s="30" t="s">
        <v>61</v>
      </c>
      <c r="AE43" s="29" t="s">
        <v>108</v>
      </c>
    </row>
    <row r="44" spans="2:31" x14ac:dyDescent="0.25">
      <c r="B44" s="26">
        <v>2022</v>
      </c>
      <c r="C44" s="26">
        <v>220328</v>
      </c>
      <c r="D44" s="27" t="s">
        <v>39</v>
      </c>
      <c r="E44" s="28">
        <v>44775</v>
      </c>
      <c r="F44" s="26">
        <v>52094577</v>
      </c>
      <c r="G44" s="29" t="s">
        <v>154</v>
      </c>
      <c r="H44" s="30" t="s">
        <v>155</v>
      </c>
      <c r="I44" s="31">
        <v>19542000</v>
      </c>
      <c r="J44" s="31">
        <v>4885500</v>
      </c>
      <c r="K44" s="31">
        <f t="shared" si="1"/>
        <v>24427500</v>
      </c>
      <c r="L44" s="26">
        <v>45</v>
      </c>
      <c r="M44" s="26">
        <f t="shared" si="2"/>
        <v>226</v>
      </c>
      <c r="N44" s="32">
        <v>44588</v>
      </c>
      <c r="O44" s="32">
        <v>44609</v>
      </c>
      <c r="P44" s="26">
        <v>180</v>
      </c>
      <c r="Q44" s="32">
        <v>44835</v>
      </c>
      <c r="R44" s="31">
        <v>19542000</v>
      </c>
      <c r="S44" s="33">
        <f t="shared" si="3"/>
        <v>195</v>
      </c>
      <c r="T44" s="34">
        <f t="shared" si="4"/>
        <v>0.86283185840707965</v>
      </c>
      <c r="U44" s="38">
        <v>17804933</v>
      </c>
      <c r="V44" s="38">
        <f t="shared" si="5"/>
        <v>6622567</v>
      </c>
      <c r="W44" s="26">
        <v>1</v>
      </c>
      <c r="X44" s="36">
        <v>4885500</v>
      </c>
      <c r="Y44" s="36">
        <f t="shared" si="0"/>
        <v>24427500</v>
      </c>
      <c r="Z44" s="26">
        <f t="shared" si="6"/>
        <v>46</v>
      </c>
      <c r="AA44" s="30" t="s">
        <v>42</v>
      </c>
      <c r="AB44" s="26">
        <v>50001077</v>
      </c>
      <c r="AC44" s="30" t="s">
        <v>43</v>
      </c>
      <c r="AD44" s="30" t="s">
        <v>61</v>
      </c>
      <c r="AE44" s="30" t="s">
        <v>108</v>
      </c>
    </row>
    <row r="45" spans="2:31" x14ac:dyDescent="0.25">
      <c r="B45" s="26">
        <v>2022</v>
      </c>
      <c r="C45" s="26">
        <v>220332</v>
      </c>
      <c r="D45" s="27" t="s">
        <v>39</v>
      </c>
      <c r="E45" s="28">
        <v>44774</v>
      </c>
      <c r="F45" s="39">
        <v>79248096</v>
      </c>
      <c r="G45" s="30" t="s">
        <v>156</v>
      </c>
      <c r="H45" s="30" t="s">
        <v>157</v>
      </c>
      <c r="I45" s="31">
        <v>21402000</v>
      </c>
      <c r="J45" s="31">
        <v>5350500</v>
      </c>
      <c r="K45" s="31">
        <f t="shared" si="1"/>
        <v>26752500</v>
      </c>
      <c r="L45" s="26">
        <v>45</v>
      </c>
      <c r="M45" s="26">
        <f>_xlfn.DAYS(Q45,O45)</f>
        <v>226</v>
      </c>
      <c r="N45" s="32">
        <v>44589</v>
      </c>
      <c r="O45" s="32">
        <v>44594</v>
      </c>
      <c r="P45" s="26">
        <v>180</v>
      </c>
      <c r="Q45" s="32">
        <v>44820</v>
      </c>
      <c r="R45" s="31">
        <v>21402000</v>
      </c>
      <c r="S45" s="33">
        <f t="shared" si="3"/>
        <v>210</v>
      </c>
      <c r="T45" s="34">
        <f t="shared" si="4"/>
        <v>0.92920353982300885</v>
      </c>
      <c r="U45" s="38">
        <v>21283100</v>
      </c>
      <c r="V45" s="38">
        <f t="shared" si="5"/>
        <v>5469400</v>
      </c>
      <c r="W45" s="26">
        <v>1</v>
      </c>
      <c r="X45" s="36">
        <v>5350500</v>
      </c>
      <c r="Y45" s="36">
        <f t="shared" si="0"/>
        <v>26752500</v>
      </c>
      <c r="Z45" s="26">
        <f t="shared" si="6"/>
        <v>46</v>
      </c>
      <c r="AA45" s="30" t="s">
        <v>42</v>
      </c>
      <c r="AB45" s="26">
        <v>50001077</v>
      </c>
      <c r="AC45" s="30" t="s">
        <v>43</v>
      </c>
      <c r="AD45" s="30" t="s">
        <v>61</v>
      </c>
      <c r="AE45" s="29" t="s">
        <v>45</v>
      </c>
    </row>
    <row r="46" spans="2:31" x14ac:dyDescent="0.25">
      <c r="B46" s="26">
        <v>2022</v>
      </c>
      <c r="C46" s="26">
        <v>220333</v>
      </c>
      <c r="D46" s="27" t="s">
        <v>39</v>
      </c>
      <c r="E46" s="28">
        <v>44775</v>
      </c>
      <c r="F46" s="26">
        <v>1010164719</v>
      </c>
      <c r="G46" s="29" t="s">
        <v>158</v>
      </c>
      <c r="H46" s="30" t="s">
        <v>159</v>
      </c>
      <c r="I46" s="31">
        <v>25434000</v>
      </c>
      <c r="J46" s="31">
        <v>6358500</v>
      </c>
      <c r="K46" s="31">
        <f t="shared" si="1"/>
        <v>31792500</v>
      </c>
      <c r="L46" s="26">
        <v>45</v>
      </c>
      <c r="M46" s="26">
        <f>_xlfn.DAYS(Q46,O46)</f>
        <v>226</v>
      </c>
      <c r="N46" s="32">
        <v>44589</v>
      </c>
      <c r="O46" s="32">
        <v>44594</v>
      </c>
      <c r="P46" s="26">
        <v>180</v>
      </c>
      <c r="Q46" s="32">
        <v>44820</v>
      </c>
      <c r="R46" s="31">
        <v>25434000</v>
      </c>
      <c r="S46" s="33">
        <f t="shared" si="3"/>
        <v>210</v>
      </c>
      <c r="T46" s="34">
        <f t="shared" si="4"/>
        <v>0.92920353982300885</v>
      </c>
      <c r="U46" s="38">
        <v>21053700</v>
      </c>
      <c r="V46" s="38">
        <f t="shared" si="5"/>
        <v>10738800</v>
      </c>
      <c r="W46" s="26">
        <v>1</v>
      </c>
      <c r="X46" s="36">
        <v>6358500</v>
      </c>
      <c r="Y46" s="36">
        <f t="shared" si="0"/>
        <v>31792500</v>
      </c>
      <c r="Z46" s="26">
        <f t="shared" si="6"/>
        <v>46</v>
      </c>
      <c r="AA46" s="30" t="s">
        <v>42</v>
      </c>
      <c r="AB46" s="26">
        <v>50001077</v>
      </c>
      <c r="AC46" s="30" t="s">
        <v>43</v>
      </c>
      <c r="AD46" s="30" t="s">
        <v>61</v>
      </c>
      <c r="AE46" s="29" t="s">
        <v>45</v>
      </c>
    </row>
    <row r="47" spans="2:31" x14ac:dyDescent="0.25">
      <c r="B47" s="26">
        <v>2022</v>
      </c>
      <c r="C47" s="26">
        <v>220335</v>
      </c>
      <c r="D47" s="27" t="s">
        <v>39</v>
      </c>
      <c r="E47" s="28">
        <v>44775</v>
      </c>
      <c r="F47" s="26">
        <v>52083205</v>
      </c>
      <c r="G47" s="29" t="s">
        <v>160</v>
      </c>
      <c r="H47" s="30" t="s">
        <v>161</v>
      </c>
      <c r="I47" s="31">
        <v>27912000</v>
      </c>
      <c r="J47" s="31">
        <v>6978000</v>
      </c>
      <c r="K47" s="31">
        <f t="shared" si="1"/>
        <v>34890000</v>
      </c>
      <c r="L47" s="26">
        <v>45</v>
      </c>
      <c r="M47" s="26">
        <f t="shared" si="2"/>
        <v>226</v>
      </c>
      <c r="N47" s="32">
        <v>44589</v>
      </c>
      <c r="O47" s="32">
        <v>44595</v>
      </c>
      <c r="P47" s="26">
        <v>180</v>
      </c>
      <c r="Q47" s="32">
        <v>44821</v>
      </c>
      <c r="R47" s="31">
        <v>27912000</v>
      </c>
      <c r="S47" s="33">
        <f t="shared" si="3"/>
        <v>209</v>
      </c>
      <c r="T47" s="34">
        <f t="shared" si="4"/>
        <v>0.9247787610619469</v>
      </c>
      <c r="U47" s="38">
        <v>27601867</v>
      </c>
      <c r="V47" s="38">
        <f t="shared" si="5"/>
        <v>7288133</v>
      </c>
      <c r="W47" s="26">
        <v>1</v>
      </c>
      <c r="X47" s="36">
        <v>6978000</v>
      </c>
      <c r="Y47" s="36">
        <f t="shared" si="0"/>
        <v>34890000</v>
      </c>
      <c r="Z47" s="26">
        <f t="shared" si="6"/>
        <v>46</v>
      </c>
      <c r="AA47" s="30" t="s">
        <v>42</v>
      </c>
      <c r="AB47" s="26">
        <v>50001077</v>
      </c>
      <c r="AC47" s="30" t="s">
        <v>43</v>
      </c>
      <c r="AD47" s="30" t="s">
        <v>61</v>
      </c>
      <c r="AE47" s="29" t="s">
        <v>45</v>
      </c>
    </row>
    <row r="48" spans="2:31" x14ac:dyDescent="0.25">
      <c r="B48" s="26">
        <v>2022</v>
      </c>
      <c r="C48" s="26">
        <v>220337</v>
      </c>
      <c r="D48" s="27" t="s">
        <v>39</v>
      </c>
      <c r="E48" s="28">
        <v>44775</v>
      </c>
      <c r="F48" s="26">
        <v>52021301</v>
      </c>
      <c r="G48" s="29" t="s">
        <v>162</v>
      </c>
      <c r="H48" s="30" t="s">
        <v>163</v>
      </c>
      <c r="I48" s="31">
        <v>26670000</v>
      </c>
      <c r="J48" s="31">
        <v>6667500</v>
      </c>
      <c r="K48" s="31">
        <f t="shared" si="1"/>
        <v>33337500</v>
      </c>
      <c r="L48" s="26">
        <v>45</v>
      </c>
      <c r="M48" s="26">
        <f t="shared" si="2"/>
        <v>226</v>
      </c>
      <c r="N48" s="32">
        <v>44589</v>
      </c>
      <c r="O48" s="32">
        <v>44599</v>
      </c>
      <c r="P48" s="26">
        <v>180</v>
      </c>
      <c r="Q48" s="32">
        <v>44825</v>
      </c>
      <c r="R48" s="31">
        <v>26670000</v>
      </c>
      <c r="S48" s="33">
        <f t="shared" si="3"/>
        <v>205</v>
      </c>
      <c r="T48" s="34">
        <f t="shared" si="4"/>
        <v>0.90707964601769908</v>
      </c>
      <c r="U48" s="38">
        <v>21336000</v>
      </c>
      <c r="V48" s="38">
        <f t="shared" si="5"/>
        <v>12001500</v>
      </c>
      <c r="W48" s="26">
        <v>1</v>
      </c>
      <c r="X48" s="36">
        <v>6667500</v>
      </c>
      <c r="Y48" s="36">
        <f t="shared" si="0"/>
        <v>33337500</v>
      </c>
      <c r="Z48" s="26">
        <f t="shared" si="6"/>
        <v>46</v>
      </c>
      <c r="AA48" s="30" t="s">
        <v>42</v>
      </c>
      <c r="AB48" s="26">
        <v>50001077</v>
      </c>
      <c r="AC48" s="30" t="s">
        <v>43</v>
      </c>
      <c r="AD48" s="30" t="s">
        <v>61</v>
      </c>
      <c r="AE48" s="29" t="s">
        <v>45</v>
      </c>
    </row>
    <row r="49" spans="2:31" x14ac:dyDescent="0.25">
      <c r="B49" s="26">
        <v>2022</v>
      </c>
      <c r="C49" s="26">
        <v>220339</v>
      </c>
      <c r="D49" s="27" t="s">
        <v>39</v>
      </c>
      <c r="E49" s="28">
        <v>44777</v>
      </c>
      <c r="F49" s="26">
        <v>1026287473</v>
      </c>
      <c r="G49" s="29" t="s">
        <v>164</v>
      </c>
      <c r="H49" s="30" t="s">
        <v>165</v>
      </c>
      <c r="I49" s="31">
        <v>44658000</v>
      </c>
      <c r="J49" s="31">
        <v>11164500</v>
      </c>
      <c r="K49" s="31">
        <f t="shared" si="1"/>
        <v>55822500</v>
      </c>
      <c r="L49" s="26">
        <v>45</v>
      </c>
      <c r="M49" s="26">
        <f t="shared" si="2"/>
        <v>226</v>
      </c>
      <c r="N49" s="32">
        <v>44589</v>
      </c>
      <c r="O49" s="32">
        <v>44596</v>
      </c>
      <c r="P49" s="26">
        <v>180</v>
      </c>
      <c r="Q49" s="32">
        <v>44822</v>
      </c>
      <c r="R49" s="31">
        <v>44658000</v>
      </c>
      <c r="S49" s="33">
        <f t="shared" si="3"/>
        <v>208</v>
      </c>
      <c r="T49" s="34">
        <f t="shared" si="4"/>
        <v>0.92035398230088494</v>
      </c>
      <c r="U49" s="38">
        <v>43913700</v>
      </c>
      <c r="V49" s="38">
        <f t="shared" si="5"/>
        <v>11908800</v>
      </c>
      <c r="W49" s="26">
        <v>1</v>
      </c>
      <c r="X49" s="36">
        <v>11164500</v>
      </c>
      <c r="Y49" s="36">
        <f t="shared" si="0"/>
        <v>55822500</v>
      </c>
      <c r="Z49" s="26">
        <f t="shared" si="6"/>
        <v>46</v>
      </c>
      <c r="AA49" s="30" t="s">
        <v>42</v>
      </c>
      <c r="AB49" s="26">
        <v>50001077</v>
      </c>
      <c r="AC49" s="30" t="s">
        <v>43</v>
      </c>
      <c r="AD49" s="30" t="s">
        <v>61</v>
      </c>
      <c r="AE49" s="29" t="s">
        <v>45</v>
      </c>
    </row>
    <row r="50" spans="2:31" x14ac:dyDescent="0.25">
      <c r="B50" s="26">
        <v>2022</v>
      </c>
      <c r="C50" s="26">
        <v>220343</v>
      </c>
      <c r="D50" s="27" t="s">
        <v>39</v>
      </c>
      <c r="E50" s="28">
        <v>44776</v>
      </c>
      <c r="F50" s="26">
        <v>1026251329</v>
      </c>
      <c r="G50" s="29" t="s">
        <v>166</v>
      </c>
      <c r="H50" s="30" t="s">
        <v>167</v>
      </c>
      <c r="I50" s="31">
        <v>33960000</v>
      </c>
      <c r="J50" s="31">
        <v>8490000</v>
      </c>
      <c r="K50" s="31">
        <f t="shared" si="1"/>
        <v>42450000</v>
      </c>
      <c r="L50" s="26">
        <v>45</v>
      </c>
      <c r="M50" s="26">
        <f t="shared" si="2"/>
        <v>225</v>
      </c>
      <c r="N50" s="32">
        <v>44589</v>
      </c>
      <c r="O50" s="32">
        <v>44596</v>
      </c>
      <c r="P50" s="26">
        <v>180</v>
      </c>
      <c r="Q50" s="32">
        <v>44821</v>
      </c>
      <c r="R50" s="31">
        <v>33960000</v>
      </c>
      <c r="S50" s="33">
        <f t="shared" si="3"/>
        <v>208</v>
      </c>
      <c r="T50" s="34">
        <f t="shared" si="4"/>
        <v>0.9244444444444444</v>
      </c>
      <c r="U50" s="38">
        <v>22074000</v>
      </c>
      <c r="V50" s="38">
        <f t="shared" si="5"/>
        <v>20376000</v>
      </c>
      <c r="W50" s="26">
        <v>1</v>
      </c>
      <c r="X50" s="36">
        <v>8490000</v>
      </c>
      <c r="Y50" s="36">
        <f t="shared" si="0"/>
        <v>42450000</v>
      </c>
      <c r="Z50" s="26">
        <f t="shared" si="6"/>
        <v>45</v>
      </c>
      <c r="AA50" s="30" t="s">
        <v>42</v>
      </c>
      <c r="AB50" s="26">
        <v>50001077</v>
      </c>
      <c r="AC50" s="30" t="s">
        <v>43</v>
      </c>
      <c r="AD50" s="30" t="s">
        <v>61</v>
      </c>
      <c r="AE50" s="29" t="s">
        <v>45</v>
      </c>
    </row>
    <row r="51" spans="2:31" x14ac:dyDescent="0.25">
      <c r="B51" s="26">
        <v>2022</v>
      </c>
      <c r="C51" s="26">
        <v>220345</v>
      </c>
      <c r="D51" s="27" t="s">
        <v>39</v>
      </c>
      <c r="E51" s="28">
        <v>44782</v>
      </c>
      <c r="F51" s="26">
        <v>40937641</v>
      </c>
      <c r="G51" s="29" t="s">
        <v>168</v>
      </c>
      <c r="H51" s="30" t="s">
        <v>169</v>
      </c>
      <c r="I51" s="31">
        <v>26052000</v>
      </c>
      <c r="J51" s="31">
        <v>6513000</v>
      </c>
      <c r="K51" s="31">
        <f t="shared" si="1"/>
        <v>32565000</v>
      </c>
      <c r="L51" s="26">
        <v>45</v>
      </c>
      <c r="M51" s="26">
        <f t="shared" si="2"/>
        <v>226</v>
      </c>
      <c r="N51" s="32">
        <v>44589</v>
      </c>
      <c r="O51" s="32">
        <v>44606</v>
      </c>
      <c r="P51" s="26">
        <v>180</v>
      </c>
      <c r="Q51" s="32">
        <v>44832</v>
      </c>
      <c r="R51" s="31">
        <v>26052000</v>
      </c>
      <c r="S51" s="33">
        <f t="shared" si="3"/>
        <v>198</v>
      </c>
      <c r="T51" s="34">
        <f t="shared" si="4"/>
        <v>0.87610619469026552</v>
      </c>
      <c r="U51" s="38">
        <v>19828467</v>
      </c>
      <c r="V51" s="38">
        <f t="shared" si="5"/>
        <v>12736533</v>
      </c>
      <c r="W51" s="26">
        <v>1</v>
      </c>
      <c r="X51" s="36">
        <v>6513000</v>
      </c>
      <c r="Y51" s="36">
        <f t="shared" si="0"/>
        <v>32565000</v>
      </c>
      <c r="Z51" s="26">
        <f t="shared" si="6"/>
        <v>46</v>
      </c>
      <c r="AA51" s="30" t="s">
        <v>42</v>
      </c>
      <c r="AB51" s="26">
        <v>50001077</v>
      </c>
      <c r="AC51" s="30" t="s">
        <v>43</v>
      </c>
      <c r="AD51" s="30" t="s">
        <v>61</v>
      </c>
      <c r="AE51" s="29" t="s">
        <v>45</v>
      </c>
    </row>
    <row r="52" spans="2:31" x14ac:dyDescent="0.25">
      <c r="B52" s="26">
        <v>2022</v>
      </c>
      <c r="C52" s="26">
        <v>220349</v>
      </c>
      <c r="D52" s="27" t="s">
        <v>39</v>
      </c>
      <c r="E52" s="28">
        <v>44776</v>
      </c>
      <c r="F52" s="26">
        <v>79481948</v>
      </c>
      <c r="G52" s="29" t="s">
        <v>170</v>
      </c>
      <c r="H52" s="30" t="s">
        <v>171</v>
      </c>
      <c r="I52" s="31">
        <v>26670000</v>
      </c>
      <c r="J52" s="31">
        <v>6667500</v>
      </c>
      <c r="K52" s="31">
        <f t="shared" si="1"/>
        <v>33337500</v>
      </c>
      <c r="L52" s="26">
        <v>45</v>
      </c>
      <c r="M52" s="26">
        <f t="shared" si="2"/>
        <v>226</v>
      </c>
      <c r="N52" s="32">
        <v>44589</v>
      </c>
      <c r="O52" s="32">
        <v>44595</v>
      </c>
      <c r="P52" s="26">
        <v>180</v>
      </c>
      <c r="Q52" s="32">
        <v>44821</v>
      </c>
      <c r="R52" s="31">
        <v>26670000</v>
      </c>
      <c r="S52" s="33">
        <f t="shared" si="3"/>
        <v>209</v>
      </c>
      <c r="T52" s="34">
        <f t="shared" si="4"/>
        <v>0.9247787610619469</v>
      </c>
      <c r="U52" s="38">
        <v>26373667</v>
      </c>
      <c r="V52" s="38">
        <f t="shared" si="5"/>
        <v>6963833</v>
      </c>
      <c r="W52" s="26">
        <v>1</v>
      </c>
      <c r="X52" s="36">
        <v>6667500</v>
      </c>
      <c r="Y52" s="36">
        <f t="shared" si="0"/>
        <v>33337500</v>
      </c>
      <c r="Z52" s="26">
        <f t="shared" si="6"/>
        <v>46</v>
      </c>
      <c r="AA52" s="30" t="s">
        <v>42</v>
      </c>
      <c r="AB52" s="26">
        <v>50001077</v>
      </c>
      <c r="AC52" s="30" t="s">
        <v>43</v>
      </c>
      <c r="AD52" s="30" t="s">
        <v>61</v>
      </c>
      <c r="AE52" s="29" t="s">
        <v>45</v>
      </c>
    </row>
    <row r="53" spans="2:31" x14ac:dyDescent="0.25">
      <c r="B53" s="26">
        <v>2022</v>
      </c>
      <c r="C53" s="26">
        <v>220350</v>
      </c>
      <c r="D53" s="27" t="s">
        <v>39</v>
      </c>
      <c r="E53" s="28">
        <v>44776</v>
      </c>
      <c r="F53" s="26">
        <v>39752159</v>
      </c>
      <c r="G53" s="29" t="s">
        <v>172</v>
      </c>
      <c r="H53" s="30" t="s">
        <v>173</v>
      </c>
      <c r="I53" s="31">
        <v>11166000</v>
      </c>
      <c r="J53" s="31">
        <v>2791500</v>
      </c>
      <c r="K53" s="31">
        <f t="shared" si="1"/>
        <v>13957500</v>
      </c>
      <c r="L53" s="26">
        <v>45</v>
      </c>
      <c r="M53" s="26">
        <f t="shared" si="2"/>
        <v>226</v>
      </c>
      <c r="N53" s="32">
        <v>44589</v>
      </c>
      <c r="O53" s="32">
        <v>44596</v>
      </c>
      <c r="P53" s="26">
        <v>180</v>
      </c>
      <c r="Q53" s="32">
        <v>44822</v>
      </c>
      <c r="R53" s="31">
        <v>11166000</v>
      </c>
      <c r="S53" s="33">
        <f t="shared" si="3"/>
        <v>208</v>
      </c>
      <c r="T53" s="34">
        <f t="shared" si="4"/>
        <v>0.92035398230088494</v>
      </c>
      <c r="U53" s="38">
        <v>3535900</v>
      </c>
      <c r="V53" s="38">
        <f t="shared" si="5"/>
        <v>10421600</v>
      </c>
      <c r="W53" s="26">
        <v>1</v>
      </c>
      <c r="X53" s="36">
        <v>2791500</v>
      </c>
      <c r="Y53" s="36">
        <f t="shared" si="0"/>
        <v>13957500</v>
      </c>
      <c r="Z53" s="26">
        <f t="shared" si="6"/>
        <v>46</v>
      </c>
      <c r="AA53" s="30" t="s">
        <v>42</v>
      </c>
      <c r="AB53" s="26">
        <v>50001077</v>
      </c>
      <c r="AC53" s="30" t="s">
        <v>43</v>
      </c>
      <c r="AD53" s="30" t="s">
        <v>61</v>
      </c>
      <c r="AE53" s="29" t="s">
        <v>108</v>
      </c>
    </row>
    <row r="54" spans="2:31" x14ac:dyDescent="0.25">
      <c r="B54" s="26">
        <v>2022</v>
      </c>
      <c r="C54" s="26">
        <v>220359</v>
      </c>
      <c r="D54" s="27" t="s">
        <v>39</v>
      </c>
      <c r="E54" s="28">
        <v>44776</v>
      </c>
      <c r="F54" s="26">
        <v>1018443671</v>
      </c>
      <c r="G54" s="29" t="s">
        <v>174</v>
      </c>
      <c r="H54" s="30" t="s">
        <v>175</v>
      </c>
      <c r="I54" s="31">
        <v>21402000</v>
      </c>
      <c r="J54" s="31">
        <v>5350500</v>
      </c>
      <c r="K54" s="31">
        <f t="shared" si="1"/>
        <v>26752500</v>
      </c>
      <c r="L54" s="26">
        <v>45</v>
      </c>
      <c r="M54" s="26">
        <f t="shared" si="2"/>
        <v>226</v>
      </c>
      <c r="N54" s="32">
        <v>44589</v>
      </c>
      <c r="O54" s="32">
        <v>44595</v>
      </c>
      <c r="P54" s="26">
        <v>180</v>
      </c>
      <c r="Q54" s="32">
        <v>44821</v>
      </c>
      <c r="R54" s="31">
        <v>21402000</v>
      </c>
      <c r="S54" s="33">
        <f t="shared" si="3"/>
        <v>209</v>
      </c>
      <c r="T54" s="34">
        <f t="shared" si="4"/>
        <v>0.9247787610619469</v>
      </c>
      <c r="U54" s="38">
        <v>21164200</v>
      </c>
      <c r="V54" s="38">
        <f t="shared" si="5"/>
        <v>5588300</v>
      </c>
      <c r="W54" s="26">
        <v>1</v>
      </c>
      <c r="X54" s="36">
        <v>5350500</v>
      </c>
      <c r="Y54" s="36">
        <f t="shared" si="0"/>
        <v>26752500</v>
      </c>
      <c r="Z54" s="26">
        <f t="shared" si="6"/>
        <v>46</v>
      </c>
      <c r="AA54" s="30" t="s">
        <v>42</v>
      </c>
      <c r="AB54" s="26">
        <v>50001077</v>
      </c>
      <c r="AC54" s="30" t="s">
        <v>43</v>
      </c>
      <c r="AD54" s="30" t="s">
        <v>61</v>
      </c>
      <c r="AE54" s="29" t="s">
        <v>45</v>
      </c>
    </row>
    <row r="55" spans="2:31" x14ac:dyDescent="0.25">
      <c r="B55" s="26">
        <v>2022</v>
      </c>
      <c r="C55" s="26">
        <v>220364</v>
      </c>
      <c r="D55" s="27" t="s">
        <v>39</v>
      </c>
      <c r="E55" s="28">
        <v>44774</v>
      </c>
      <c r="F55" s="26">
        <v>1020836400</v>
      </c>
      <c r="G55" s="29" t="s">
        <v>176</v>
      </c>
      <c r="H55" s="30" t="s">
        <v>177</v>
      </c>
      <c r="I55" s="31">
        <v>11166000</v>
      </c>
      <c r="J55" s="31">
        <v>2791500</v>
      </c>
      <c r="K55" s="31">
        <f t="shared" si="1"/>
        <v>13957500</v>
      </c>
      <c r="L55" s="26">
        <v>45</v>
      </c>
      <c r="M55" s="26">
        <f t="shared" si="2"/>
        <v>226</v>
      </c>
      <c r="N55" s="32">
        <v>44589</v>
      </c>
      <c r="O55" s="32">
        <v>44599</v>
      </c>
      <c r="P55" s="26">
        <v>180</v>
      </c>
      <c r="Q55" s="32">
        <v>44825</v>
      </c>
      <c r="R55" s="31">
        <v>11166000</v>
      </c>
      <c r="S55" s="33">
        <f t="shared" si="3"/>
        <v>205</v>
      </c>
      <c r="T55" s="34">
        <f t="shared" si="4"/>
        <v>0.90707964601769908</v>
      </c>
      <c r="U55" s="38">
        <v>10793800</v>
      </c>
      <c r="V55" s="38">
        <f t="shared" si="5"/>
        <v>3163700</v>
      </c>
      <c r="W55" s="26">
        <v>1</v>
      </c>
      <c r="X55" s="36">
        <v>2791500</v>
      </c>
      <c r="Y55" s="36">
        <f t="shared" si="0"/>
        <v>13957500</v>
      </c>
      <c r="Z55" s="26">
        <f t="shared" si="6"/>
        <v>46</v>
      </c>
      <c r="AA55" s="30" t="s">
        <v>42</v>
      </c>
      <c r="AB55" s="26">
        <v>50001077</v>
      </c>
      <c r="AC55" s="30" t="s">
        <v>43</v>
      </c>
      <c r="AD55" s="30" t="s">
        <v>61</v>
      </c>
      <c r="AE55" s="29" t="s">
        <v>108</v>
      </c>
    </row>
    <row r="56" spans="2:31" x14ac:dyDescent="0.25">
      <c r="B56" s="26">
        <v>2022</v>
      </c>
      <c r="C56" s="26">
        <v>220367</v>
      </c>
      <c r="D56" s="27" t="s">
        <v>149</v>
      </c>
      <c r="E56" s="28">
        <v>44799</v>
      </c>
      <c r="F56" s="26">
        <v>830122566</v>
      </c>
      <c r="G56" s="29" t="s">
        <v>178</v>
      </c>
      <c r="H56" s="30" t="s">
        <v>179</v>
      </c>
      <c r="I56" s="31">
        <v>188496000</v>
      </c>
      <c r="J56" s="31">
        <v>71443830</v>
      </c>
      <c r="K56" s="31">
        <f t="shared" si="1"/>
        <v>259939830</v>
      </c>
      <c r="L56" s="26">
        <v>0</v>
      </c>
      <c r="M56" s="26">
        <f t="shared" si="2"/>
        <v>365</v>
      </c>
      <c r="N56" s="32">
        <v>44635</v>
      </c>
      <c r="O56" s="32">
        <v>44681</v>
      </c>
      <c r="P56" s="26">
        <v>360</v>
      </c>
      <c r="Q56" s="32">
        <v>45046</v>
      </c>
      <c r="R56" s="31">
        <v>188496000</v>
      </c>
      <c r="S56" s="33">
        <f t="shared" si="3"/>
        <v>123</v>
      </c>
      <c r="T56" s="34">
        <f t="shared" si="4"/>
        <v>0.33698630136986302</v>
      </c>
      <c r="U56" s="38">
        <v>0</v>
      </c>
      <c r="V56" s="38">
        <f t="shared" si="5"/>
        <v>259939830</v>
      </c>
      <c r="W56" s="26">
        <v>1</v>
      </c>
      <c r="X56" s="36">
        <v>71443830</v>
      </c>
      <c r="Y56" s="36">
        <f t="shared" si="0"/>
        <v>259939830</v>
      </c>
      <c r="Z56" s="26">
        <f t="shared" si="6"/>
        <v>5</v>
      </c>
      <c r="AA56" s="30" t="s">
        <v>49</v>
      </c>
      <c r="AB56" s="26">
        <v>50001063</v>
      </c>
      <c r="AC56" s="30" t="s">
        <v>50</v>
      </c>
      <c r="AD56" s="30" t="s">
        <v>55</v>
      </c>
      <c r="AE56" s="29" t="s">
        <v>52</v>
      </c>
    </row>
    <row r="57" spans="2:31" x14ac:dyDescent="0.25">
      <c r="B57" s="26">
        <v>2022</v>
      </c>
      <c r="C57" s="26">
        <v>220374</v>
      </c>
      <c r="D57" s="27" t="s">
        <v>46</v>
      </c>
      <c r="E57" s="28">
        <v>44775</v>
      </c>
      <c r="F57" s="26">
        <v>830023178</v>
      </c>
      <c r="G57" s="29" t="s">
        <v>180</v>
      </c>
      <c r="H57" s="30" t="s">
        <v>181</v>
      </c>
      <c r="I57" s="31">
        <v>100000000</v>
      </c>
      <c r="J57" s="31">
        <v>0</v>
      </c>
      <c r="K57" s="31">
        <f t="shared" si="1"/>
        <v>100000000</v>
      </c>
      <c r="L57" s="26">
        <v>30</v>
      </c>
      <c r="M57" s="26">
        <f t="shared" si="2"/>
        <v>123</v>
      </c>
      <c r="N57" s="32">
        <v>44671</v>
      </c>
      <c r="O57" s="32">
        <v>44683</v>
      </c>
      <c r="P57" s="26">
        <v>90</v>
      </c>
      <c r="Q57" s="32">
        <v>44806</v>
      </c>
      <c r="R57" s="31">
        <v>100000000</v>
      </c>
      <c r="S57" s="33">
        <f>_xlfn.DAYS($Q$2,O57)</f>
        <v>121</v>
      </c>
      <c r="T57" s="34">
        <f t="shared" si="4"/>
        <v>0.98373983739837401</v>
      </c>
      <c r="U57" s="38">
        <v>47996876</v>
      </c>
      <c r="V57" s="38">
        <f t="shared" si="5"/>
        <v>52003124</v>
      </c>
      <c r="W57" s="26">
        <v>1</v>
      </c>
      <c r="X57" s="36">
        <v>0</v>
      </c>
      <c r="Y57" s="36">
        <f t="shared" si="0"/>
        <v>100000000</v>
      </c>
      <c r="Z57" s="26">
        <f t="shared" si="6"/>
        <v>33</v>
      </c>
      <c r="AA57" s="30" t="s">
        <v>49</v>
      </c>
      <c r="AB57" s="26">
        <v>50001065</v>
      </c>
      <c r="AC57" s="30" t="s">
        <v>182</v>
      </c>
      <c r="AD57" s="30" t="s">
        <v>66</v>
      </c>
      <c r="AE57" s="29" t="s">
        <v>52</v>
      </c>
    </row>
    <row r="58" spans="2:31" x14ac:dyDescent="0.25">
      <c r="B58" s="26">
        <v>2022</v>
      </c>
      <c r="C58" s="26">
        <v>220431</v>
      </c>
      <c r="D58" s="27" t="s">
        <v>183</v>
      </c>
      <c r="E58" s="28">
        <v>44782</v>
      </c>
      <c r="F58" s="26">
        <v>24081830</v>
      </c>
      <c r="G58" s="29" t="s">
        <v>184</v>
      </c>
      <c r="H58" s="30" t="s">
        <v>185</v>
      </c>
      <c r="I58" s="31">
        <v>27912000</v>
      </c>
      <c r="J58" s="31">
        <v>0</v>
      </c>
      <c r="K58" s="31">
        <f t="shared" si="1"/>
        <v>27912000</v>
      </c>
      <c r="L58" s="26">
        <v>0</v>
      </c>
      <c r="M58" s="26">
        <f t="shared" si="2"/>
        <v>158</v>
      </c>
      <c r="N58" s="32">
        <v>44757</v>
      </c>
      <c r="O58" s="32">
        <v>44768</v>
      </c>
      <c r="P58" s="26">
        <v>158</v>
      </c>
      <c r="Q58" s="32">
        <v>44926</v>
      </c>
      <c r="R58" s="31">
        <v>27912000</v>
      </c>
      <c r="S58" s="33">
        <f t="shared" si="3"/>
        <v>36</v>
      </c>
      <c r="T58" s="34">
        <f t="shared" si="4"/>
        <v>0.22784810126582278</v>
      </c>
      <c r="U58" s="38">
        <v>0</v>
      </c>
      <c r="V58" s="38">
        <f t="shared" si="5"/>
        <v>27912000</v>
      </c>
      <c r="W58" s="26">
        <v>1</v>
      </c>
      <c r="X58" s="36">
        <v>0</v>
      </c>
      <c r="Y58" s="36">
        <f t="shared" si="0"/>
        <v>27912000</v>
      </c>
      <c r="Z58" s="26">
        <f t="shared" si="6"/>
        <v>0</v>
      </c>
      <c r="AA58" s="30" t="s">
        <v>186</v>
      </c>
      <c r="AB58" s="26">
        <v>50001077</v>
      </c>
      <c r="AC58" s="30" t="s">
        <v>43</v>
      </c>
      <c r="AD58" s="30" t="s">
        <v>61</v>
      </c>
      <c r="AE58" s="29" t="s">
        <v>45</v>
      </c>
    </row>
    <row r="59" spans="2:31" x14ac:dyDescent="0.25">
      <c r="B59" s="26">
        <v>2022</v>
      </c>
      <c r="C59" s="26">
        <v>220436</v>
      </c>
      <c r="D59" s="27" t="s">
        <v>46</v>
      </c>
      <c r="E59" s="28">
        <v>44802</v>
      </c>
      <c r="F59" s="26">
        <v>19232653</v>
      </c>
      <c r="G59" s="29" t="s">
        <v>187</v>
      </c>
      <c r="H59" s="30" t="s">
        <v>188</v>
      </c>
      <c r="I59" s="31">
        <v>22500000</v>
      </c>
      <c r="J59" s="31">
        <v>0</v>
      </c>
      <c r="K59" s="31">
        <f t="shared" si="1"/>
        <v>22500000</v>
      </c>
      <c r="L59" s="26">
        <v>30</v>
      </c>
      <c r="M59" s="26">
        <f t="shared" si="2"/>
        <v>62</v>
      </c>
      <c r="N59" s="32">
        <v>44768</v>
      </c>
      <c r="O59" s="32">
        <v>44771</v>
      </c>
      <c r="P59" s="26">
        <v>30</v>
      </c>
      <c r="Q59" s="32">
        <v>44833</v>
      </c>
      <c r="R59" s="31">
        <v>22500000</v>
      </c>
      <c r="S59" s="33">
        <f t="shared" si="3"/>
        <v>33</v>
      </c>
      <c r="T59" s="34">
        <f t="shared" si="4"/>
        <v>0.532258064516129</v>
      </c>
      <c r="U59" s="38">
        <v>0</v>
      </c>
      <c r="V59" s="38">
        <f t="shared" si="5"/>
        <v>22500000</v>
      </c>
      <c r="W59" s="26">
        <v>1</v>
      </c>
      <c r="X59" s="36">
        <v>0</v>
      </c>
      <c r="Y59" s="36">
        <f t="shared" si="0"/>
        <v>22500000</v>
      </c>
      <c r="Z59" s="26">
        <f t="shared" si="6"/>
        <v>32</v>
      </c>
      <c r="AA59" s="30" t="s">
        <v>59</v>
      </c>
      <c r="AB59" s="26">
        <v>50001075</v>
      </c>
      <c r="AC59" s="30" t="s">
        <v>189</v>
      </c>
      <c r="AD59" s="30" t="s">
        <v>61</v>
      </c>
      <c r="AE59" s="29" t="s">
        <v>45</v>
      </c>
    </row>
  </sheetData>
  <sheetProtection formatCells="0" autoFilter="0" pivotTables="0"/>
  <autoFilter ref="B7:AE59" xr:uid="{00000000-0001-0000-0100-000000000000}"/>
  <mergeCells count="2">
    <mergeCell ref="I6:M6"/>
    <mergeCell ref="AA6:AE6"/>
  </mergeCells>
  <conditionalFormatting sqref="C6:C19">
    <cfRule type="duplicateValues" dxfId="0" priority="1"/>
  </conditionalFormatting>
  <dataValidations count="1">
    <dataValidation allowBlank="1" showInputMessage="1" showErrorMessage="1" errorTitle="Entrada no válida" error="Por favor seleccione un elemento de la lista" promptTitle="Seleccione un elemento de la lista" sqref="D57 E46:G46 E35:G39 D42:G43 E14 E17:G18 E48:G51 D30:G30 D27:D28 E9:G12 E24:G28 D24 D9:D11 D13 D15:D16 D59:G59" xr:uid="{E1ED08AE-80F4-4448-97C8-7D51030CAE2F}"/>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Datos_modificaciones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2022-09-10T04:34:12Z</dcterms:created>
  <dcterms:modified xsi:type="dcterms:W3CDTF">2022-09-10T04:35:48Z</dcterms:modified>
</cp:coreProperties>
</file>